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Formation\SY03\Mes TP A22\"/>
    </mc:Choice>
  </mc:AlternateContent>
  <xr:revisionPtr revIDLastSave="0" documentId="13_ncr:1_{E10B0D53-B6FA-476F-A7E2-77ECAD01BECF}" xr6:coauthVersionLast="47" xr6:coauthVersionMax="47" xr10:uidLastSave="{00000000-0000-0000-0000-000000000000}"/>
  <bookViews>
    <workbookView xWindow="-108" yWindow="-108" windowWidth="23256" windowHeight="12576" xr2:uid="{2C36EFFB-1F96-4173-AD46-4601A165C74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4" i="1" l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3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2" i="1"/>
  <c r="V5" i="1"/>
  <c r="M12" i="1"/>
  <c r="F14" i="1"/>
  <c r="H12" i="1"/>
  <c r="F12" i="1"/>
  <c r="H186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7" i="1"/>
  <c r="H188" i="1"/>
  <c r="H189" i="1"/>
  <c r="H190" i="1"/>
  <c r="H191" i="1"/>
  <c r="H192" i="1"/>
  <c r="F1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D13" i="1"/>
  <c r="G13" i="1" s="1"/>
  <c r="D14" i="1"/>
  <c r="P14" i="1" s="1"/>
  <c r="R14" i="1" s="1"/>
  <c r="U14" i="1" s="1"/>
  <c r="D15" i="1"/>
  <c r="G15" i="1" s="1"/>
  <c r="D16" i="1"/>
  <c r="P16" i="1" s="1"/>
  <c r="R16" i="1" s="1"/>
  <c r="U16" i="1" s="1"/>
  <c r="D17" i="1"/>
  <c r="G17" i="1" s="1"/>
  <c r="D18" i="1"/>
  <c r="G18" i="1" s="1"/>
  <c r="D19" i="1"/>
  <c r="P19" i="1" s="1"/>
  <c r="R19" i="1" s="1"/>
  <c r="D20" i="1"/>
  <c r="P20" i="1" s="1"/>
  <c r="R20" i="1" s="1"/>
  <c r="U20" i="1" s="1"/>
  <c r="D21" i="1"/>
  <c r="G21" i="1" s="1"/>
  <c r="D22" i="1"/>
  <c r="G22" i="1" s="1"/>
  <c r="D23" i="1"/>
  <c r="G23" i="1" s="1"/>
  <c r="D24" i="1"/>
  <c r="G24" i="1" s="1"/>
  <c r="D25" i="1"/>
  <c r="G25" i="1" s="1"/>
  <c r="D26" i="1"/>
  <c r="G26" i="1" s="1"/>
  <c r="D27" i="1"/>
  <c r="P27" i="1" s="1"/>
  <c r="R27" i="1" s="1"/>
  <c r="D28" i="1"/>
  <c r="P28" i="1" s="1"/>
  <c r="R28" i="1" s="1"/>
  <c r="U28" i="1" s="1"/>
  <c r="D29" i="1"/>
  <c r="G29" i="1" s="1"/>
  <c r="D30" i="1"/>
  <c r="G30" i="1" s="1"/>
  <c r="D31" i="1"/>
  <c r="G31" i="1" s="1"/>
  <c r="D32" i="1"/>
  <c r="G32" i="1" s="1"/>
  <c r="D33" i="1"/>
  <c r="G33" i="1" s="1"/>
  <c r="D34" i="1"/>
  <c r="G34" i="1" s="1"/>
  <c r="D35" i="1"/>
  <c r="P35" i="1" s="1"/>
  <c r="R35" i="1" s="1"/>
  <c r="D36" i="1"/>
  <c r="P36" i="1" s="1"/>
  <c r="R36" i="1" s="1"/>
  <c r="U36" i="1" s="1"/>
  <c r="D37" i="1"/>
  <c r="G37" i="1" s="1"/>
  <c r="D38" i="1"/>
  <c r="G38" i="1" s="1"/>
  <c r="D39" i="1"/>
  <c r="G39" i="1" s="1"/>
  <c r="D40" i="1"/>
  <c r="G40" i="1" s="1"/>
  <c r="D41" i="1"/>
  <c r="G41" i="1" s="1"/>
  <c r="D42" i="1"/>
  <c r="P42" i="1" s="1"/>
  <c r="R42" i="1" s="1"/>
  <c r="U42" i="1" s="1"/>
  <c r="D43" i="1"/>
  <c r="P43" i="1" s="1"/>
  <c r="R43" i="1" s="1"/>
  <c r="D44" i="1"/>
  <c r="P44" i="1" s="1"/>
  <c r="R44" i="1" s="1"/>
  <c r="U44" i="1" s="1"/>
  <c r="D45" i="1"/>
  <c r="G45" i="1" s="1"/>
  <c r="D46" i="1"/>
  <c r="G46" i="1" s="1"/>
  <c r="D47" i="1"/>
  <c r="G47" i="1" s="1"/>
  <c r="D48" i="1"/>
  <c r="G48" i="1" s="1"/>
  <c r="D49" i="1"/>
  <c r="G49" i="1" s="1"/>
  <c r="D50" i="1"/>
  <c r="P50" i="1" s="1"/>
  <c r="R50" i="1" s="1"/>
  <c r="U50" i="1" s="1"/>
  <c r="D51" i="1"/>
  <c r="P51" i="1" s="1"/>
  <c r="R51" i="1" s="1"/>
  <c r="D52" i="1"/>
  <c r="P52" i="1" s="1"/>
  <c r="R52" i="1" s="1"/>
  <c r="U52" i="1" s="1"/>
  <c r="D53" i="1"/>
  <c r="G53" i="1" s="1"/>
  <c r="D54" i="1"/>
  <c r="G54" i="1" s="1"/>
  <c r="D55" i="1"/>
  <c r="G55" i="1" s="1"/>
  <c r="D56" i="1"/>
  <c r="G56" i="1" s="1"/>
  <c r="D57" i="1"/>
  <c r="G57" i="1" s="1"/>
  <c r="D58" i="1"/>
  <c r="P58" i="1" s="1"/>
  <c r="R58" i="1" s="1"/>
  <c r="U58" i="1" s="1"/>
  <c r="D59" i="1"/>
  <c r="P59" i="1" s="1"/>
  <c r="R59" i="1" s="1"/>
  <c r="U59" i="1" s="1"/>
  <c r="D60" i="1"/>
  <c r="P60" i="1" s="1"/>
  <c r="R60" i="1" s="1"/>
  <c r="U60" i="1" s="1"/>
  <c r="D61" i="1"/>
  <c r="G61" i="1" s="1"/>
  <c r="D62" i="1"/>
  <c r="G62" i="1" s="1"/>
  <c r="D63" i="1"/>
  <c r="G63" i="1" s="1"/>
  <c r="D64" i="1"/>
  <c r="G64" i="1" s="1"/>
  <c r="D65" i="1"/>
  <c r="G65" i="1" s="1"/>
  <c r="D66" i="1"/>
  <c r="P66" i="1" s="1"/>
  <c r="R66" i="1" s="1"/>
  <c r="U66" i="1" s="1"/>
  <c r="D67" i="1"/>
  <c r="P67" i="1" s="1"/>
  <c r="R67" i="1" s="1"/>
  <c r="U67" i="1" s="1"/>
  <c r="D68" i="1"/>
  <c r="P68" i="1" s="1"/>
  <c r="R68" i="1" s="1"/>
  <c r="U68" i="1" s="1"/>
  <c r="D69" i="1"/>
  <c r="G69" i="1" s="1"/>
  <c r="D70" i="1"/>
  <c r="G70" i="1" s="1"/>
  <c r="D71" i="1"/>
  <c r="G71" i="1" s="1"/>
  <c r="D72" i="1"/>
  <c r="G72" i="1" s="1"/>
  <c r="D73" i="1"/>
  <c r="G73" i="1" s="1"/>
  <c r="D74" i="1"/>
  <c r="P74" i="1" s="1"/>
  <c r="R74" i="1" s="1"/>
  <c r="U74" i="1" s="1"/>
  <c r="D75" i="1"/>
  <c r="P75" i="1" s="1"/>
  <c r="R75" i="1" s="1"/>
  <c r="D76" i="1"/>
  <c r="P76" i="1" s="1"/>
  <c r="R76" i="1" s="1"/>
  <c r="U76" i="1" s="1"/>
  <c r="D77" i="1"/>
  <c r="G77" i="1" s="1"/>
  <c r="D78" i="1"/>
  <c r="G78" i="1" s="1"/>
  <c r="D79" i="1"/>
  <c r="G79" i="1" s="1"/>
  <c r="D80" i="1"/>
  <c r="G80" i="1" s="1"/>
  <c r="D81" i="1"/>
  <c r="G81" i="1" s="1"/>
  <c r="D82" i="1"/>
  <c r="P82" i="1" s="1"/>
  <c r="R82" i="1" s="1"/>
  <c r="U82" i="1" s="1"/>
  <c r="D83" i="1"/>
  <c r="P83" i="1" s="1"/>
  <c r="R83" i="1" s="1"/>
  <c r="D84" i="1"/>
  <c r="P84" i="1" s="1"/>
  <c r="R84" i="1" s="1"/>
  <c r="U84" i="1" s="1"/>
  <c r="D85" i="1"/>
  <c r="G85" i="1" s="1"/>
  <c r="D86" i="1"/>
  <c r="G86" i="1" s="1"/>
  <c r="D87" i="1"/>
  <c r="G87" i="1" s="1"/>
  <c r="D88" i="1"/>
  <c r="G88" i="1" s="1"/>
  <c r="D89" i="1"/>
  <c r="G89" i="1" s="1"/>
  <c r="D90" i="1"/>
  <c r="P90" i="1" s="1"/>
  <c r="R90" i="1" s="1"/>
  <c r="U90" i="1" s="1"/>
  <c r="D91" i="1"/>
  <c r="P91" i="1" s="1"/>
  <c r="R91" i="1" s="1"/>
  <c r="D92" i="1"/>
  <c r="P92" i="1" s="1"/>
  <c r="R92" i="1" s="1"/>
  <c r="U92" i="1" s="1"/>
  <c r="D93" i="1"/>
  <c r="G93" i="1" s="1"/>
  <c r="D94" i="1"/>
  <c r="G94" i="1" s="1"/>
  <c r="D95" i="1"/>
  <c r="G95" i="1" s="1"/>
  <c r="D96" i="1"/>
  <c r="G96" i="1" s="1"/>
  <c r="D97" i="1"/>
  <c r="G97" i="1" s="1"/>
  <c r="D98" i="1"/>
  <c r="P98" i="1" s="1"/>
  <c r="R98" i="1" s="1"/>
  <c r="U98" i="1" s="1"/>
  <c r="D99" i="1"/>
  <c r="P99" i="1" s="1"/>
  <c r="R99" i="1" s="1"/>
  <c r="D100" i="1"/>
  <c r="P100" i="1" s="1"/>
  <c r="R100" i="1" s="1"/>
  <c r="U100" i="1" s="1"/>
  <c r="D101" i="1"/>
  <c r="G101" i="1" s="1"/>
  <c r="D102" i="1"/>
  <c r="G102" i="1" s="1"/>
  <c r="D103" i="1"/>
  <c r="G103" i="1" s="1"/>
  <c r="D104" i="1"/>
  <c r="G104" i="1" s="1"/>
  <c r="D105" i="1"/>
  <c r="G105" i="1" s="1"/>
  <c r="D106" i="1"/>
  <c r="P106" i="1" s="1"/>
  <c r="R106" i="1" s="1"/>
  <c r="U106" i="1" s="1"/>
  <c r="D107" i="1"/>
  <c r="P107" i="1" s="1"/>
  <c r="R107" i="1" s="1"/>
  <c r="D108" i="1"/>
  <c r="P108" i="1" s="1"/>
  <c r="R108" i="1" s="1"/>
  <c r="U108" i="1" s="1"/>
  <c r="D109" i="1"/>
  <c r="G109" i="1" s="1"/>
  <c r="D110" i="1"/>
  <c r="G110" i="1" s="1"/>
  <c r="D111" i="1"/>
  <c r="G111" i="1" s="1"/>
  <c r="D112" i="1"/>
  <c r="G112" i="1" s="1"/>
  <c r="D113" i="1"/>
  <c r="G113" i="1" s="1"/>
  <c r="D114" i="1"/>
  <c r="P114" i="1" s="1"/>
  <c r="R114" i="1" s="1"/>
  <c r="U114" i="1" s="1"/>
  <c r="D115" i="1"/>
  <c r="P115" i="1" s="1"/>
  <c r="R115" i="1" s="1"/>
  <c r="D116" i="1"/>
  <c r="P116" i="1" s="1"/>
  <c r="R116" i="1" s="1"/>
  <c r="U116" i="1" s="1"/>
  <c r="D117" i="1"/>
  <c r="G117" i="1" s="1"/>
  <c r="D118" i="1"/>
  <c r="G118" i="1" s="1"/>
  <c r="D119" i="1"/>
  <c r="G119" i="1" s="1"/>
  <c r="D120" i="1"/>
  <c r="G120" i="1" s="1"/>
  <c r="D121" i="1"/>
  <c r="G121" i="1" s="1"/>
  <c r="D122" i="1"/>
  <c r="P122" i="1" s="1"/>
  <c r="R122" i="1" s="1"/>
  <c r="U122" i="1" s="1"/>
  <c r="D123" i="1"/>
  <c r="P123" i="1" s="1"/>
  <c r="R123" i="1" s="1"/>
  <c r="U123" i="1" s="1"/>
  <c r="D124" i="1"/>
  <c r="P124" i="1" s="1"/>
  <c r="R124" i="1" s="1"/>
  <c r="U124" i="1" s="1"/>
  <c r="D125" i="1"/>
  <c r="G125" i="1" s="1"/>
  <c r="D126" i="1"/>
  <c r="G126" i="1" s="1"/>
  <c r="D127" i="1"/>
  <c r="G127" i="1" s="1"/>
  <c r="D128" i="1"/>
  <c r="G128" i="1" s="1"/>
  <c r="D129" i="1"/>
  <c r="G129" i="1" s="1"/>
  <c r="D130" i="1"/>
  <c r="P130" i="1" s="1"/>
  <c r="R130" i="1" s="1"/>
  <c r="U130" i="1" s="1"/>
  <c r="D131" i="1"/>
  <c r="P131" i="1" s="1"/>
  <c r="R131" i="1" s="1"/>
  <c r="U131" i="1" s="1"/>
  <c r="D132" i="1"/>
  <c r="P132" i="1" s="1"/>
  <c r="R132" i="1" s="1"/>
  <c r="U132" i="1" s="1"/>
  <c r="D133" i="1"/>
  <c r="P133" i="1" s="1"/>
  <c r="R133" i="1" s="1"/>
  <c r="U133" i="1" s="1"/>
  <c r="D134" i="1"/>
  <c r="G134" i="1" s="1"/>
  <c r="D135" i="1"/>
  <c r="G135" i="1" s="1"/>
  <c r="D136" i="1"/>
  <c r="G136" i="1" s="1"/>
  <c r="D137" i="1"/>
  <c r="G137" i="1" s="1"/>
  <c r="D138" i="1"/>
  <c r="G138" i="1" s="1"/>
  <c r="D139" i="1"/>
  <c r="G139" i="1" s="1"/>
  <c r="D140" i="1"/>
  <c r="G140" i="1" s="1"/>
  <c r="D141" i="1"/>
  <c r="P141" i="1" s="1"/>
  <c r="R141" i="1" s="1"/>
  <c r="U141" i="1" s="1"/>
  <c r="D142" i="1"/>
  <c r="G142" i="1" s="1"/>
  <c r="D143" i="1"/>
  <c r="G143" i="1" s="1"/>
  <c r="D144" i="1"/>
  <c r="G144" i="1" s="1"/>
  <c r="D145" i="1"/>
  <c r="G145" i="1" s="1"/>
  <c r="D146" i="1"/>
  <c r="P146" i="1" s="1"/>
  <c r="R146" i="1" s="1"/>
  <c r="U146" i="1" s="1"/>
  <c r="D147" i="1"/>
  <c r="G147" i="1" s="1"/>
  <c r="D148" i="1"/>
  <c r="P148" i="1" s="1"/>
  <c r="R148" i="1" s="1"/>
  <c r="U148" i="1" s="1"/>
  <c r="D149" i="1"/>
  <c r="G149" i="1" s="1"/>
  <c r="D150" i="1"/>
  <c r="G150" i="1" s="1"/>
  <c r="D151" i="1"/>
  <c r="G151" i="1" s="1"/>
  <c r="D152" i="1"/>
  <c r="G152" i="1" s="1"/>
  <c r="D153" i="1"/>
  <c r="G153" i="1" s="1"/>
  <c r="D154" i="1"/>
  <c r="P154" i="1" s="1"/>
  <c r="R154" i="1" s="1"/>
  <c r="U154" i="1" s="1"/>
  <c r="D155" i="1"/>
  <c r="G155" i="1" s="1"/>
  <c r="D156" i="1"/>
  <c r="P156" i="1" s="1"/>
  <c r="R156" i="1" s="1"/>
  <c r="U156" i="1" s="1"/>
  <c r="D157" i="1"/>
  <c r="G157" i="1" s="1"/>
  <c r="D158" i="1"/>
  <c r="G158" i="1" s="1"/>
  <c r="D159" i="1"/>
  <c r="G159" i="1" s="1"/>
  <c r="D160" i="1"/>
  <c r="G160" i="1" s="1"/>
  <c r="D161" i="1"/>
  <c r="G161" i="1" s="1"/>
  <c r="D162" i="1"/>
  <c r="P162" i="1" s="1"/>
  <c r="R162" i="1" s="1"/>
  <c r="U162" i="1" s="1"/>
  <c r="D163" i="1"/>
  <c r="G163" i="1" s="1"/>
  <c r="D164" i="1"/>
  <c r="P164" i="1" s="1"/>
  <c r="R164" i="1" s="1"/>
  <c r="U164" i="1" s="1"/>
  <c r="D165" i="1"/>
  <c r="G165" i="1" s="1"/>
  <c r="D166" i="1"/>
  <c r="G166" i="1" s="1"/>
  <c r="D167" i="1"/>
  <c r="G167" i="1" s="1"/>
  <c r="D168" i="1"/>
  <c r="G168" i="1" s="1"/>
  <c r="D169" i="1"/>
  <c r="G169" i="1" s="1"/>
  <c r="D170" i="1"/>
  <c r="P170" i="1" s="1"/>
  <c r="R170" i="1" s="1"/>
  <c r="U170" i="1" s="1"/>
  <c r="D171" i="1"/>
  <c r="G171" i="1" s="1"/>
  <c r="D172" i="1"/>
  <c r="P172" i="1" s="1"/>
  <c r="R172" i="1" s="1"/>
  <c r="U172" i="1" s="1"/>
  <c r="D173" i="1"/>
  <c r="G173" i="1" s="1"/>
  <c r="D174" i="1"/>
  <c r="G174" i="1" s="1"/>
  <c r="D175" i="1"/>
  <c r="G175" i="1" s="1"/>
  <c r="D176" i="1"/>
  <c r="G176" i="1" s="1"/>
  <c r="D177" i="1"/>
  <c r="P177" i="1" s="1"/>
  <c r="R177" i="1" s="1"/>
  <c r="U177" i="1" s="1"/>
  <c r="D178" i="1"/>
  <c r="G178" i="1" s="1"/>
  <c r="D179" i="1"/>
  <c r="P179" i="1" s="1"/>
  <c r="R179" i="1" s="1"/>
  <c r="D180" i="1"/>
  <c r="P180" i="1" s="1"/>
  <c r="R180" i="1" s="1"/>
  <c r="U180" i="1" s="1"/>
  <c r="D181" i="1"/>
  <c r="P181" i="1" s="1"/>
  <c r="R181" i="1" s="1"/>
  <c r="U181" i="1" s="1"/>
  <c r="D182" i="1"/>
  <c r="P182" i="1" s="1"/>
  <c r="R182" i="1" s="1"/>
  <c r="U182" i="1" s="1"/>
  <c r="D183" i="1"/>
  <c r="G183" i="1" s="1"/>
  <c r="D184" i="1"/>
  <c r="G184" i="1" s="1"/>
  <c r="D185" i="1"/>
  <c r="G185" i="1" s="1"/>
  <c r="D186" i="1"/>
  <c r="G186" i="1" s="1"/>
  <c r="D187" i="1"/>
  <c r="P187" i="1" s="1"/>
  <c r="R187" i="1" s="1"/>
  <c r="D188" i="1"/>
  <c r="P188" i="1" s="1"/>
  <c r="R188" i="1" s="1"/>
  <c r="U188" i="1" s="1"/>
  <c r="D189" i="1"/>
  <c r="G189" i="1" s="1"/>
  <c r="D190" i="1"/>
  <c r="P190" i="1" s="1"/>
  <c r="R190" i="1" s="1"/>
  <c r="U190" i="1" s="1"/>
  <c r="D191" i="1"/>
  <c r="G191" i="1" s="1"/>
  <c r="D192" i="1"/>
  <c r="E192" i="1" s="1"/>
  <c r="D12" i="1"/>
  <c r="G12" i="1" s="1"/>
  <c r="U27" i="1" l="1"/>
  <c r="U99" i="1"/>
  <c r="U43" i="1"/>
  <c r="U179" i="1"/>
  <c r="U115" i="1"/>
  <c r="U35" i="1"/>
  <c r="P12" i="1"/>
  <c r="R12" i="1" s="1"/>
  <c r="U12" i="1" s="1"/>
  <c r="U75" i="1"/>
  <c r="U51" i="1"/>
  <c r="U107" i="1"/>
  <c r="U91" i="1"/>
  <c r="U19" i="1"/>
  <c r="U187" i="1"/>
  <c r="U83" i="1"/>
  <c r="P159" i="1"/>
  <c r="R159" i="1" s="1"/>
  <c r="U159" i="1" s="1"/>
  <c r="P111" i="1"/>
  <c r="R111" i="1" s="1"/>
  <c r="U111" i="1" s="1"/>
  <c r="P71" i="1"/>
  <c r="R71" i="1" s="1"/>
  <c r="U71" i="1" s="1"/>
  <c r="P23" i="1"/>
  <c r="R23" i="1" s="1"/>
  <c r="U23" i="1" s="1"/>
  <c r="P166" i="1"/>
  <c r="R166" i="1" s="1"/>
  <c r="U166" i="1" s="1"/>
  <c r="P118" i="1"/>
  <c r="R118" i="1" s="1"/>
  <c r="U118" i="1" s="1"/>
  <c r="P86" i="1"/>
  <c r="R86" i="1" s="1"/>
  <c r="U86" i="1" s="1"/>
  <c r="P70" i="1"/>
  <c r="R70" i="1" s="1"/>
  <c r="U70" i="1" s="1"/>
  <c r="P38" i="1"/>
  <c r="R38" i="1" s="1"/>
  <c r="U38" i="1" s="1"/>
  <c r="P189" i="1"/>
  <c r="R189" i="1" s="1"/>
  <c r="U189" i="1" s="1"/>
  <c r="P173" i="1"/>
  <c r="R173" i="1" s="1"/>
  <c r="U173" i="1" s="1"/>
  <c r="P165" i="1"/>
  <c r="R165" i="1" s="1"/>
  <c r="U165" i="1" s="1"/>
  <c r="P157" i="1"/>
  <c r="R157" i="1" s="1"/>
  <c r="U157" i="1" s="1"/>
  <c r="P149" i="1"/>
  <c r="R149" i="1" s="1"/>
  <c r="U149" i="1" s="1"/>
  <c r="P125" i="1"/>
  <c r="R125" i="1" s="1"/>
  <c r="U125" i="1" s="1"/>
  <c r="P117" i="1"/>
  <c r="R117" i="1" s="1"/>
  <c r="U117" i="1" s="1"/>
  <c r="P109" i="1"/>
  <c r="R109" i="1" s="1"/>
  <c r="U109" i="1" s="1"/>
  <c r="P101" i="1"/>
  <c r="R101" i="1" s="1"/>
  <c r="U101" i="1" s="1"/>
  <c r="P93" i="1"/>
  <c r="R93" i="1" s="1"/>
  <c r="U93" i="1" s="1"/>
  <c r="P85" i="1"/>
  <c r="R85" i="1" s="1"/>
  <c r="U85" i="1" s="1"/>
  <c r="P77" i="1"/>
  <c r="R77" i="1" s="1"/>
  <c r="U77" i="1" s="1"/>
  <c r="P69" i="1"/>
  <c r="R69" i="1" s="1"/>
  <c r="U69" i="1" s="1"/>
  <c r="P61" i="1"/>
  <c r="R61" i="1" s="1"/>
  <c r="U61" i="1" s="1"/>
  <c r="P53" i="1"/>
  <c r="R53" i="1" s="1"/>
  <c r="U53" i="1" s="1"/>
  <c r="P45" i="1"/>
  <c r="R45" i="1" s="1"/>
  <c r="U45" i="1" s="1"/>
  <c r="P37" i="1"/>
  <c r="R37" i="1" s="1"/>
  <c r="U37" i="1" s="1"/>
  <c r="P29" i="1"/>
  <c r="R29" i="1" s="1"/>
  <c r="U29" i="1" s="1"/>
  <c r="P21" i="1"/>
  <c r="R21" i="1" s="1"/>
  <c r="U21" i="1" s="1"/>
  <c r="P13" i="1"/>
  <c r="R13" i="1" s="1"/>
  <c r="U13" i="1" s="1"/>
  <c r="P175" i="1"/>
  <c r="R175" i="1" s="1"/>
  <c r="U175" i="1" s="1"/>
  <c r="P127" i="1"/>
  <c r="R127" i="1" s="1"/>
  <c r="U127" i="1" s="1"/>
  <c r="P79" i="1"/>
  <c r="R79" i="1" s="1"/>
  <c r="U79" i="1" s="1"/>
  <c r="P31" i="1"/>
  <c r="R31" i="1" s="1"/>
  <c r="U31" i="1" s="1"/>
  <c r="P174" i="1"/>
  <c r="R174" i="1" s="1"/>
  <c r="U174" i="1" s="1"/>
  <c r="P134" i="1"/>
  <c r="R134" i="1" s="1"/>
  <c r="U134" i="1" s="1"/>
  <c r="P102" i="1"/>
  <c r="R102" i="1" s="1"/>
  <c r="U102" i="1" s="1"/>
  <c r="P54" i="1"/>
  <c r="R54" i="1" s="1"/>
  <c r="U54" i="1" s="1"/>
  <c r="P22" i="1"/>
  <c r="R22" i="1" s="1"/>
  <c r="U22" i="1" s="1"/>
  <c r="P140" i="1"/>
  <c r="R140" i="1" s="1"/>
  <c r="U140" i="1" s="1"/>
  <c r="P167" i="1"/>
  <c r="R167" i="1" s="1"/>
  <c r="U167" i="1" s="1"/>
  <c r="P119" i="1"/>
  <c r="R119" i="1" s="1"/>
  <c r="U119" i="1" s="1"/>
  <c r="P55" i="1"/>
  <c r="R55" i="1" s="1"/>
  <c r="U55" i="1" s="1"/>
  <c r="P142" i="1"/>
  <c r="R142" i="1" s="1"/>
  <c r="U142" i="1" s="1"/>
  <c r="P110" i="1"/>
  <c r="R110" i="1" s="1"/>
  <c r="U110" i="1" s="1"/>
  <c r="P78" i="1"/>
  <c r="R78" i="1" s="1"/>
  <c r="U78" i="1" s="1"/>
  <c r="P46" i="1"/>
  <c r="R46" i="1" s="1"/>
  <c r="U46" i="1" s="1"/>
  <c r="P171" i="1"/>
  <c r="R171" i="1" s="1"/>
  <c r="U171" i="1" s="1"/>
  <c r="P163" i="1"/>
  <c r="R163" i="1" s="1"/>
  <c r="U163" i="1" s="1"/>
  <c r="P155" i="1"/>
  <c r="R155" i="1" s="1"/>
  <c r="U155" i="1" s="1"/>
  <c r="P147" i="1"/>
  <c r="R147" i="1" s="1"/>
  <c r="U147" i="1" s="1"/>
  <c r="P139" i="1"/>
  <c r="R139" i="1" s="1"/>
  <c r="U139" i="1" s="1"/>
  <c r="P151" i="1"/>
  <c r="R151" i="1" s="1"/>
  <c r="U151" i="1" s="1"/>
  <c r="P103" i="1"/>
  <c r="R103" i="1" s="1"/>
  <c r="U103" i="1" s="1"/>
  <c r="P63" i="1"/>
  <c r="R63" i="1" s="1"/>
  <c r="U63" i="1" s="1"/>
  <c r="P15" i="1"/>
  <c r="R15" i="1" s="1"/>
  <c r="U15" i="1" s="1"/>
  <c r="P158" i="1"/>
  <c r="R158" i="1" s="1"/>
  <c r="U158" i="1" s="1"/>
  <c r="P126" i="1"/>
  <c r="R126" i="1" s="1"/>
  <c r="U126" i="1" s="1"/>
  <c r="P94" i="1"/>
  <c r="R94" i="1" s="1"/>
  <c r="U94" i="1" s="1"/>
  <c r="P62" i="1"/>
  <c r="R62" i="1" s="1"/>
  <c r="U62" i="1" s="1"/>
  <c r="P30" i="1"/>
  <c r="R30" i="1" s="1"/>
  <c r="U30" i="1" s="1"/>
  <c r="P186" i="1"/>
  <c r="R186" i="1" s="1"/>
  <c r="U186" i="1" s="1"/>
  <c r="P178" i="1"/>
  <c r="R178" i="1" s="1"/>
  <c r="U178" i="1" s="1"/>
  <c r="P138" i="1"/>
  <c r="R138" i="1" s="1"/>
  <c r="U138" i="1" s="1"/>
  <c r="P34" i="1"/>
  <c r="R34" i="1" s="1"/>
  <c r="U34" i="1" s="1"/>
  <c r="P26" i="1"/>
  <c r="R26" i="1" s="1"/>
  <c r="U26" i="1" s="1"/>
  <c r="P18" i="1"/>
  <c r="R18" i="1" s="1"/>
  <c r="U18" i="1" s="1"/>
  <c r="P191" i="1"/>
  <c r="R191" i="1" s="1"/>
  <c r="U191" i="1" s="1"/>
  <c r="P143" i="1"/>
  <c r="R143" i="1" s="1"/>
  <c r="U143" i="1" s="1"/>
  <c r="P95" i="1"/>
  <c r="R95" i="1" s="1"/>
  <c r="U95" i="1" s="1"/>
  <c r="P47" i="1"/>
  <c r="R47" i="1" s="1"/>
  <c r="U47" i="1" s="1"/>
  <c r="P185" i="1"/>
  <c r="R185" i="1" s="1"/>
  <c r="U185" i="1" s="1"/>
  <c r="P169" i="1"/>
  <c r="R169" i="1" s="1"/>
  <c r="U169" i="1" s="1"/>
  <c r="P161" i="1"/>
  <c r="R161" i="1" s="1"/>
  <c r="U161" i="1" s="1"/>
  <c r="P153" i="1"/>
  <c r="R153" i="1" s="1"/>
  <c r="U153" i="1" s="1"/>
  <c r="P145" i="1"/>
  <c r="R145" i="1" s="1"/>
  <c r="U145" i="1" s="1"/>
  <c r="P137" i="1"/>
  <c r="R137" i="1" s="1"/>
  <c r="U137" i="1" s="1"/>
  <c r="P129" i="1"/>
  <c r="R129" i="1" s="1"/>
  <c r="U129" i="1" s="1"/>
  <c r="P121" i="1"/>
  <c r="R121" i="1" s="1"/>
  <c r="U121" i="1" s="1"/>
  <c r="P113" i="1"/>
  <c r="R113" i="1" s="1"/>
  <c r="U113" i="1" s="1"/>
  <c r="P105" i="1"/>
  <c r="R105" i="1" s="1"/>
  <c r="U105" i="1" s="1"/>
  <c r="P97" i="1"/>
  <c r="R97" i="1" s="1"/>
  <c r="U97" i="1" s="1"/>
  <c r="P89" i="1"/>
  <c r="R89" i="1" s="1"/>
  <c r="U89" i="1" s="1"/>
  <c r="P81" i="1"/>
  <c r="R81" i="1" s="1"/>
  <c r="U81" i="1" s="1"/>
  <c r="P73" i="1"/>
  <c r="R73" i="1" s="1"/>
  <c r="U73" i="1" s="1"/>
  <c r="P65" i="1"/>
  <c r="R65" i="1" s="1"/>
  <c r="U65" i="1" s="1"/>
  <c r="P57" i="1"/>
  <c r="R57" i="1" s="1"/>
  <c r="U57" i="1" s="1"/>
  <c r="P49" i="1"/>
  <c r="R49" i="1" s="1"/>
  <c r="U49" i="1" s="1"/>
  <c r="P41" i="1"/>
  <c r="R41" i="1" s="1"/>
  <c r="U41" i="1" s="1"/>
  <c r="P33" i="1"/>
  <c r="R33" i="1" s="1"/>
  <c r="U33" i="1" s="1"/>
  <c r="P25" i="1"/>
  <c r="R25" i="1" s="1"/>
  <c r="U25" i="1" s="1"/>
  <c r="P17" i="1"/>
  <c r="R17" i="1" s="1"/>
  <c r="U17" i="1" s="1"/>
  <c r="P183" i="1"/>
  <c r="R183" i="1" s="1"/>
  <c r="U183" i="1" s="1"/>
  <c r="P135" i="1"/>
  <c r="R135" i="1" s="1"/>
  <c r="U135" i="1" s="1"/>
  <c r="P87" i="1"/>
  <c r="R87" i="1" s="1"/>
  <c r="U87" i="1" s="1"/>
  <c r="P39" i="1"/>
  <c r="R39" i="1" s="1"/>
  <c r="U39" i="1" s="1"/>
  <c r="P150" i="1"/>
  <c r="R150" i="1" s="1"/>
  <c r="U150" i="1" s="1"/>
  <c r="P192" i="1"/>
  <c r="R192" i="1" s="1"/>
  <c r="U192" i="1" s="1"/>
  <c r="P184" i="1"/>
  <c r="R184" i="1" s="1"/>
  <c r="U184" i="1" s="1"/>
  <c r="P176" i="1"/>
  <c r="R176" i="1" s="1"/>
  <c r="U176" i="1" s="1"/>
  <c r="P168" i="1"/>
  <c r="R168" i="1" s="1"/>
  <c r="U168" i="1" s="1"/>
  <c r="P160" i="1"/>
  <c r="R160" i="1" s="1"/>
  <c r="U160" i="1" s="1"/>
  <c r="P152" i="1"/>
  <c r="R152" i="1" s="1"/>
  <c r="U152" i="1" s="1"/>
  <c r="P144" i="1"/>
  <c r="R144" i="1" s="1"/>
  <c r="U144" i="1" s="1"/>
  <c r="P136" i="1"/>
  <c r="R136" i="1" s="1"/>
  <c r="U136" i="1" s="1"/>
  <c r="P128" i="1"/>
  <c r="R128" i="1" s="1"/>
  <c r="U128" i="1" s="1"/>
  <c r="P120" i="1"/>
  <c r="R120" i="1" s="1"/>
  <c r="U120" i="1" s="1"/>
  <c r="P112" i="1"/>
  <c r="R112" i="1" s="1"/>
  <c r="U112" i="1" s="1"/>
  <c r="P104" i="1"/>
  <c r="R104" i="1" s="1"/>
  <c r="U104" i="1" s="1"/>
  <c r="P96" i="1"/>
  <c r="R96" i="1" s="1"/>
  <c r="U96" i="1" s="1"/>
  <c r="P88" i="1"/>
  <c r="R88" i="1" s="1"/>
  <c r="U88" i="1" s="1"/>
  <c r="P80" i="1"/>
  <c r="R80" i="1" s="1"/>
  <c r="U80" i="1" s="1"/>
  <c r="P72" i="1"/>
  <c r="R72" i="1" s="1"/>
  <c r="U72" i="1" s="1"/>
  <c r="P64" i="1"/>
  <c r="R64" i="1" s="1"/>
  <c r="U64" i="1" s="1"/>
  <c r="P56" i="1"/>
  <c r="R56" i="1" s="1"/>
  <c r="U56" i="1" s="1"/>
  <c r="P48" i="1"/>
  <c r="R48" i="1" s="1"/>
  <c r="U48" i="1" s="1"/>
  <c r="P40" i="1"/>
  <c r="R40" i="1" s="1"/>
  <c r="U40" i="1" s="1"/>
  <c r="P32" i="1"/>
  <c r="R32" i="1" s="1"/>
  <c r="U32" i="1" s="1"/>
  <c r="P24" i="1"/>
  <c r="R24" i="1" s="1"/>
  <c r="U24" i="1" s="1"/>
  <c r="E169" i="1"/>
  <c r="I169" i="1" s="1"/>
  <c r="Q169" i="1" s="1"/>
  <c r="E161" i="1"/>
  <c r="E153" i="1"/>
  <c r="I153" i="1" s="1"/>
  <c r="E145" i="1"/>
  <c r="E129" i="1"/>
  <c r="E121" i="1"/>
  <c r="E113" i="1"/>
  <c r="E105" i="1"/>
  <c r="I105" i="1" s="1"/>
  <c r="E97" i="1"/>
  <c r="I97" i="1" s="1"/>
  <c r="E89" i="1"/>
  <c r="E81" i="1"/>
  <c r="I81" i="1" s="1"/>
  <c r="E73" i="1"/>
  <c r="E65" i="1"/>
  <c r="E57" i="1"/>
  <c r="I57" i="1" s="1"/>
  <c r="E49" i="1"/>
  <c r="I49" i="1" s="1"/>
  <c r="E41" i="1"/>
  <c r="I41" i="1" s="1"/>
  <c r="Q41" i="1" s="1"/>
  <c r="G130" i="1"/>
  <c r="G66" i="1"/>
  <c r="E185" i="1"/>
  <c r="E103" i="1"/>
  <c r="E39" i="1"/>
  <c r="I39" i="1" s="1"/>
  <c r="E15" i="1"/>
  <c r="I15" i="1" s="1"/>
  <c r="Q15" i="1" s="1"/>
  <c r="G122" i="1"/>
  <c r="G58" i="1"/>
  <c r="E168" i="1"/>
  <c r="I168" i="1" s="1"/>
  <c r="E95" i="1"/>
  <c r="E31" i="1"/>
  <c r="E177" i="1"/>
  <c r="G114" i="1"/>
  <c r="G50" i="1"/>
  <c r="E160" i="1"/>
  <c r="I160" i="1" s="1"/>
  <c r="E87" i="1"/>
  <c r="I87" i="1" s="1"/>
  <c r="E23" i="1"/>
  <c r="I23" i="1" s="1"/>
  <c r="Q23" i="1" s="1"/>
  <c r="E13" i="1"/>
  <c r="G106" i="1"/>
  <c r="G42" i="1"/>
  <c r="I42" i="1" s="1"/>
  <c r="Q42" i="1" s="1"/>
  <c r="E152" i="1"/>
  <c r="E79" i="1"/>
  <c r="I79" i="1" s="1"/>
  <c r="E14" i="1"/>
  <c r="G170" i="1"/>
  <c r="G98" i="1"/>
  <c r="E144" i="1"/>
  <c r="E71" i="1"/>
  <c r="I71" i="1" s="1"/>
  <c r="Q71" i="1" s="1"/>
  <c r="E187" i="1"/>
  <c r="E179" i="1"/>
  <c r="E171" i="1"/>
  <c r="I171" i="1" s="1"/>
  <c r="E163" i="1"/>
  <c r="I163" i="1" s="1"/>
  <c r="E155" i="1"/>
  <c r="I155" i="1" s="1"/>
  <c r="Q155" i="1" s="1"/>
  <c r="E147" i="1"/>
  <c r="I147" i="1" s="1"/>
  <c r="E131" i="1"/>
  <c r="E123" i="1"/>
  <c r="E115" i="1"/>
  <c r="I115" i="1" s="1"/>
  <c r="Q115" i="1" s="1"/>
  <c r="E107" i="1"/>
  <c r="E99" i="1"/>
  <c r="E91" i="1"/>
  <c r="E83" i="1"/>
  <c r="E75" i="1"/>
  <c r="E67" i="1"/>
  <c r="E59" i="1"/>
  <c r="E51" i="1"/>
  <c r="E43" i="1"/>
  <c r="E35" i="1"/>
  <c r="E27" i="1"/>
  <c r="E19" i="1"/>
  <c r="G162" i="1"/>
  <c r="G90" i="1"/>
  <c r="E127" i="1"/>
  <c r="I127" i="1" s="1"/>
  <c r="E63" i="1"/>
  <c r="E186" i="1"/>
  <c r="I186" i="1" s="1"/>
  <c r="E178" i="1"/>
  <c r="I178" i="1" s="1"/>
  <c r="E130" i="1"/>
  <c r="E122" i="1"/>
  <c r="E114" i="1"/>
  <c r="E106" i="1"/>
  <c r="E98" i="1"/>
  <c r="E90" i="1"/>
  <c r="E82" i="1"/>
  <c r="E74" i="1"/>
  <c r="E66" i="1"/>
  <c r="E58" i="1"/>
  <c r="I58" i="1" s="1"/>
  <c r="E50" i="1"/>
  <c r="E42" i="1"/>
  <c r="E34" i="1"/>
  <c r="I34" i="1" s="1"/>
  <c r="Q34" i="1" s="1"/>
  <c r="E26" i="1"/>
  <c r="I26" i="1" s="1"/>
  <c r="E18" i="1"/>
  <c r="I18" i="1" s="1"/>
  <c r="Q18" i="1" s="1"/>
  <c r="G154" i="1"/>
  <c r="G82" i="1"/>
  <c r="E119" i="1"/>
  <c r="I119" i="1" s="1"/>
  <c r="Q119" i="1" s="1"/>
  <c r="E55" i="1"/>
  <c r="I55" i="1" s="1"/>
  <c r="E33" i="1"/>
  <c r="E25" i="1"/>
  <c r="E17" i="1"/>
  <c r="I17" i="1" s="1"/>
  <c r="Q17" i="1" s="1"/>
  <c r="G146" i="1"/>
  <c r="G74" i="1"/>
  <c r="E111" i="1"/>
  <c r="I111" i="1" s="1"/>
  <c r="E47" i="1"/>
  <c r="I47" i="1" s="1"/>
  <c r="E189" i="1"/>
  <c r="I189" i="1" s="1"/>
  <c r="Q189" i="1" s="1"/>
  <c r="E181" i="1"/>
  <c r="G192" i="1"/>
  <c r="G172" i="1"/>
  <c r="G164" i="1"/>
  <c r="I164" i="1" s="1"/>
  <c r="Q164" i="1" s="1"/>
  <c r="G156" i="1"/>
  <c r="G148" i="1"/>
  <c r="G132" i="1"/>
  <c r="G124" i="1"/>
  <c r="G116" i="1"/>
  <c r="G108" i="1"/>
  <c r="G100" i="1"/>
  <c r="G92" i="1"/>
  <c r="G84" i="1"/>
  <c r="G76" i="1"/>
  <c r="G68" i="1"/>
  <c r="G60" i="1"/>
  <c r="G52" i="1"/>
  <c r="G44" i="1"/>
  <c r="G36" i="1"/>
  <c r="G28" i="1"/>
  <c r="G20" i="1"/>
  <c r="E12" i="1"/>
  <c r="I12" i="1" s="1"/>
  <c r="Q12" i="1" s="1"/>
  <c r="E170" i="1"/>
  <c r="I170" i="1" s="1"/>
  <c r="E162" i="1"/>
  <c r="I162" i="1" s="1"/>
  <c r="E154" i="1"/>
  <c r="E146" i="1"/>
  <c r="E188" i="1"/>
  <c r="E180" i="1"/>
  <c r="E140" i="1"/>
  <c r="I140" i="1" s="1"/>
  <c r="G190" i="1"/>
  <c r="G131" i="1"/>
  <c r="G123" i="1"/>
  <c r="G115" i="1"/>
  <c r="G107" i="1"/>
  <c r="G99" i="1"/>
  <c r="G91" i="1"/>
  <c r="G83" i="1"/>
  <c r="G75" i="1"/>
  <c r="G67" i="1"/>
  <c r="G59" i="1"/>
  <c r="G51" i="1"/>
  <c r="G43" i="1"/>
  <c r="G35" i="1"/>
  <c r="G27" i="1"/>
  <c r="G19" i="1"/>
  <c r="E128" i="1"/>
  <c r="I128" i="1" s="1"/>
  <c r="E120" i="1"/>
  <c r="E112" i="1"/>
  <c r="I112" i="1" s="1"/>
  <c r="Q112" i="1" s="1"/>
  <c r="E104" i="1"/>
  <c r="I104" i="1" s="1"/>
  <c r="E96" i="1"/>
  <c r="E88" i="1"/>
  <c r="E80" i="1"/>
  <c r="E72" i="1"/>
  <c r="E64" i="1"/>
  <c r="E56" i="1"/>
  <c r="E48" i="1"/>
  <c r="E40" i="1"/>
  <c r="I40" i="1" s="1"/>
  <c r="E32" i="1"/>
  <c r="I32" i="1" s="1"/>
  <c r="E24" i="1"/>
  <c r="I24" i="1" s="1"/>
  <c r="E16" i="1"/>
  <c r="G182" i="1"/>
  <c r="E184" i="1"/>
  <c r="I184" i="1" s="1"/>
  <c r="E167" i="1"/>
  <c r="I167" i="1" s="1"/>
  <c r="E159" i="1"/>
  <c r="I159" i="1" s="1"/>
  <c r="Q159" i="1" s="1"/>
  <c r="E151" i="1"/>
  <c r="I151" i="1" s="1"/>
  <c r="E143" i="1"/>
  <c r="I143" i="1" s="1"/>
  <c r="E126" i="1"/>
  <c r="I126" i="1" s="1"/>
  <c r="Q126" i="1" s="1"/>
  <c r="E118" i="1"/>
  <c r="I118" i="1" s="1"/>
  <c r="Q118" i="1" s="1"/>
  <c r="E110" i="1"/>
  <c r="I110" i="1" s="1"/>
  <c r="Q110" i="1" s="1"/>
  <c r="E102" i="1"/>
  <c r="I102" i="1" s="1"/>
  <c r="Q102" i="1" s="1"/>
  <c r="E94" i="1"/>
  <c r="I94" i="1" s="1"/>
  <c r="E86" i="1"/>
  <c r="I86" i="1" s="1"/>
  <c r="E78" i="1"/>
  <c r="I78" i="1" s="1"/>
  <c r="Q78" i="1" s="1"/>
  <c r="E70" i="1"/>
  <c r="I70" i="1" s="1"/>
  <c r="E62" i="1"/>
  <c r="I62" i="1" s="1"/>
  <c r="E54" i="1"/>
  <c r="I54" i="1" s="1"/>
  <c r="E46" i="1"/>
  <c r="I46" i="1" s="1"/>
  <c r="Q46" i="1" s="1"/>
  <c r="E38" i="1"/>
  <c r="I38" i="1" s="1"/>
  <c r="Q38" i="1" s="1"/>
  <c r="E30" i="1"/>
  <c r="I30" i="1" s="1"/>
  <c r="E22" i="1"/>
  <c r="I22" i="1" s="1"/>
  <c r="G181" i="1"/>
  <c r="G16" i="1"/>
  <c r="E174" i="1"/>
  <c r="I174" i="1" s="1"/>
  <c r="E166" i="1"/>
  <c r="I166" i="1" s="1"/>
  <c r="Q166" i="1" s="1"/>
  <c r="E158" i="1"/>
  <c r="I158" i="1" s="1"/>
  <c r="E150" i="1"/>
  <c r="I150" i="1" s="1"/>
  <c r="E142" i="1"/>
  <c r="I142" i="1" s="1"/>
  <c r="Q142" i="1" s="1"/>
  <c r="E125" i="1"/>
  <c r="I125" i="1" s="1"/>
  <c r="E117" i="1"/>
  <c r="I117" i="1" s="1"/>
  <c r="Q117" i="1" s="1"/>
  <c r="E109" i="1"/>
  <c r="I109" i="1" s="1"/>
  <c r="E101" i="1"/>
  <c r="I101" i="1" s="1"/>
  <c r="E93" i="1"/>
  <c r="I93" i="1" s="1"/>
  <c r="E85" i="1"/>
  <c r="I85" i="1" s="1"/>
  <c r="Q85" i="1" s="1"/>
  <c r="E77" i="1"/>
  <c r="I77" i="1" s="1"/>
  <c r="Q77" i="1" s="1"/>
  <c r="E69" i="1"/>
  <c r="I69" i="1" s="1"/>
  <c r="Q69" i="1" s="1"/>
  <c r="E61" i="1"/>
  <c r="I61" i="1" s="1"/>
  <c r="E53" i="1"/>
  <c r="I53" i="1" s="1"/>
  <c r="E45" i="1"/>
  <c r="I45" i="1" s="1"/>
  <c r="Q45" i="1" s="1"/>
  <c r="E37" i="1"/>
  <c r="I37" i="1" s="1"/>
  <c r="E29" i="1"/>
  <c r="I29" i="1" s="1"/>
  <c r="E21" i="1"/>
  <c r="I21" i="1" s="1"/>
  <c r="G14" i="1"/>
  <c r="I14" i="1" s="1"/>
  <c r="Q14" i="1" s="1"/>
  <c r="E173" i="1"/>
  <c r="I173" i="1" s="1"/>
  <c r="E165" i="1"/>
  <c r="I165" i="1" s="1"/>
  <c r="E157" i="1"/>
  <c r="I157" i="1" s="1"/>
  <c r="E149" i="1"/>
  <c r="I149" i="1" s="1"/>
  <c r="E139" i="1"/>
  <c r="I139" i="1" s="1"/>
  <c r="E124" i="1"/>
  <c r="E116" i="1"/>
  <c r="E108" i="1"/>
  <c r="E100" i="1"/>
  <c r="E92" i="1"/>
  <c r="E84" i="1"/>
  <c r="E76" i="1"/>
  <c r="E68" i="1"/>
  <c r="E60" i="1"/>
  <c r="E52" i="1"/>
  <c r="E44" i="1"/>
  <c r="E36" i="1"/>
  <c r="E28" i="1"/>
  <c r="E20" i="1"/>
  <c r="E172" i="1"/>
  <c r="E164" i="1"/>
  <c r="E156" i="1"/>
  <c r="E148" i="1"/>
  <c r="G141" i="1"/>
  <c r="E138" i="1"/>
  <c r="I138" i="1" s="1"/>
  <c r="E137" i="1"/>
  <c r="I137" i="1" s="1"/>
  <c r="E133" i="1"/>
  <c r="E136" i="1"/>
  <c r="I136" i="1" s="1"/>
  <c r="E135" i="1"/>
  <c r="E134" i="1"/>
  <c r="I134" i="1" s="1"/>
  <c r="Q134" i="1" s="1"/>
  <c r="E141" i="1"/>
  <c r="E132" i="1"/>
  <c r="G133" i="1"/>
  <c r="G188" i="1"/>
  <c r="G180" i="1"/>
  <c r="E191" i="1"/>
  <c r="I191" i="1" s="1"/>
  <c r="E183" i="1"/>
  <c r="I183" i="1" s="1"/>
  <c r="G187" i="1"/>
  <c r="I187" i="1" s="1"/>
  <c r="G179" i="1"/>
  <c r="I179" i="1" s="1"/>
  <c r="E190" i="1"/>
  <c r="I190" i="1" s="1"/>
  <c r="E182" i="1"/>
  <c r="G177" i="1"/>
  <c r="E176" i="1"/>
  <c r="I176" i="1" s="1"/>
  <c r="Q176" i="1" s="1"/>
  <c r="E175" i="1"/>
  <c r="I175" i="1" s="1"/>
  <c r="Q175" i="1" s="1"/>
  <c r="I63" i="1"/>
  <c r="I145" i="1"/>
  <c r="I13" i="1"/>
  <c r="I89" i="1"/>
  <c r="Q89" i="1" s="1"/>
  <c r="I152" i="1"/>
  <c r="I129" i="1"/>
  <c r="I73" i="1"/>
  <c r="I144" i="1"/>
  <c r="I135" i="1"/>
  <c r="Q135" i="1" s="1"/>
  <c r="I103" i="1"/>
  <c r="I95" i="1"/>
  <c r="Q95" i="1" s="1"/>
  <c r="I146" i="1" l="1"/>
  <c r="Q146" i="1" s="1"/>
  <c r="I106" i="1"/>
  <c r="Q106" i="1" s="1"/>
  <c r="I172" i="1"/>
  <c r="Q172" i="1" s="1"/>
  <c r="I16" i="1"/>
  <c r="I43" i="1"/>
  <c r="I107" i="1"/>
  <c r="I51" i="1"/>
  <c r="J51" i="1" s="1"/>
  <c r="I177" i="1"/>
  <c r="Q177" i="1" s="1"/>
  <c r="I188" i="1"/>
  <c r="Q188" i="1" s="1"/>
  <c r="I28" i="1"/>
  <c r="Q28" i="1" s="1"/>
  <c r="I92" i="1"/>
  <c r="Q92" i="1" s="1"/>
  <c r="I114" i="1"/>
  <c r="J114" i="1" s="1"/>
  <c r="K114" i="1" s="1"/>
  <c r="I36" i="1"/>
  <c r="Q36" i="1" s="1"/>
  <c r="I100" i="1"/>
  <c r="Q100" i="1" s="1"/>
  <c r="I68" i="1"/>
  <c r="Q68" i="1" s="1"/>
  <c r="I35" i="1"/>
  <c r="Q35" i="1" s="1"/>
  <c r="J97" i="1"/>
  <c r="K97" i="1" s="1"/>
  <c r="Q97" i="1"/>
  <c r="J168" i="1"/>
  <c r="K168" i="1" s="1"/>
  <c r="Q168" i="1"/>
  <c r="J178" i="1"/>
  <c r="K178" i="1" s="1"/>
  <c r="Q178" i="1"/>
  <c r="J22" i="1"/>
  <c r="K22" i="1" s="1"/>
  <c r="Q22" i="1"/>
  <c r="J55" i="1"/>
  <c r="K55" i="1" s="1"/>
  <c r="Q55" i="1"/>
  <c r="J101" i="1"/>
  <c r="K101" i="1" s="1"/>
  <c r="Q101" i="1"/>
  <c r="J47" i="1"/>
  <c r="K47" i="1" s="1"/>
  <c r="Q47" i="1"/>
  <c r="J87" i="1"/>
  <c r="K87" i="1" s="1"/>
  <c r="Q87" i="1"/>
  <c r="J105" i="1"/>
  <c r="K105" i="1" s="1"/>
  <c r="Q105" i="1"/>
  <c r="J153" i="1"/>
  <c r="K153" i="1" s="1"/>
  <c r="Q153" i="1"/>
  <c r="J26" i="1"/>
  <c r="N26" i="1" s="1"/>
  <c r="Q26" i="1"/>
  <c r="J13" i="1"/>
  <c r="K13" i="1" s="1"/>
  <c r="Q13" i="1"/>
  <c r="J190" i="1"/>
  <c r="K190" i="1" s="1"/>
  <c r="Q190" i="1"/>
  <c r="J150" i="1"/>
  <c r="N150" i="1" s="1"/>
  <c r="Q150" i="1"/>
  <c r="J184" i="1"/>
  <c r="N184" i="1" s="1"/>
  <c r="Q184" i="1"/>
  <c r="J128" i="1"/>
  <c r="K128" i="1" s="1"/>
  <c r="Q128" i="1"/>
  <c r="J12" i="1"/>
  <c r="N12" i="1" s="1"/>
  <c r="S12" i="1" s="1"/>
  <c r="V12" i="1" s="1"/>
  <c r="W12" i="1" s="1"/>
  <c r="J111" i="1"/>
  <c r="N111" i="1" s="1"/>
  <c r="Q111" i="1"/>
  <c r="J163" i="1"/>
  <c r="K163" i="1" s="1"/>
  <c r="Q163" i="1"/>
  <c r="J160" i="1"/>
  <c r="K160" i="1" s="1"/>
  <c r="Q160" i="1"/>
  <c r="J29" i="1"/>
  <c r="N29" i="1" s="1"/>
  <c r="Q29" i="1"/>
  <c r="J152" i="1"/>
  <c r="K152" i="1" s="1"/>
  <c r="Q152" i="1"/>
  <c r="J94" i="1"/>
  <c r="N94" i="1" s="1"/>
  <c r="Q94" i="1"/>
  <c r="J170" i="1"/>
  <c r="N170" i="1" s="1"/>
  <c r="Q170" i="1"/>
  <c r="J58" i="1"/>
  <c r="K58" i="1" s="1"/>
  <c r="Q58" i="1"/>
  <c r="J158" i="1"/>
  <c r="K158" i="1" s="1"/>
  <c r="Q158" i="1"/>
  <c r="J140" i="1"/>
  <c r="K140" i="1" s="1"/>
  <c r="Q140" i="1"/>
  <c r="J79" i="1"/>
  <c r="K79" i="1" s="1"/>
  <c r="Q79" i="1"/>
  <c r="J103" i="1"/>
  <c r="K103" i="1" s="1"/>
  <c r="Q103" i="1"/>
  <c r="J73" i="1"/>
  <c r="K73" i="1" s="1"/>
  <c r="Q73" i="1"/>
  <c r="J49" i="1"/>
  <c r="N49" i="1" s="1"/>
  <c r="Q49" i="1"/>
  <c r="J145" i="1"/>
  <c r="K145" i="1" s="1"/>
  <c r="Q145" i="1"/>
  <c r="J187" i="1"/>
  <c r="N187" i="1" s="1"/>
  <c r="Q187" i="1"/>
  <c r="J54" i="1"/>
  <c r="Q54" i="1"/>
  <c r="J186" i="1"/>
  <c r="K186" i="1" s="1"/>
  <c r="Q186" i="1"/>
  <c r="J93" i="1"/>
  <c r="Q93" i="1"/>
  <c r="J61" i="1"/>
  <c r="K61" i="1" s="1"/>
  <c r="Q61" i="1"/>
  <c r="J37" i="1"/>
  <c r="K37" i="1" s="1"/>
  <c r="Q37" i="1"/>
  <c r="J139" i="1"/>
  <c r="K139" i="1" s="1"/>
  <c r="Q139" i="1"/>
  <c r="J63" i="1"/>
  <c r="Q63" i="1"/>
  <c r="J183" i="1"/>
  <c r="K183" i="1" s="1"/>
  <c r="Q183" i="1"/>
  <c r="J162" i="1"/>
  <c r="K162" i="1" s="1"/>
  <c r="Q162" i="1"/>
  <c r="J165" i="1"/>
  <c r="K165" i="1" s="1"/>
  <c r="Q165" i="1"/>
  <c r="J86" i="1"/>
  <c r="K86" i="1" s="1"/>
  <c r="Q86" i="1"/>
  <c r="J147" i="1"/>
  <c r="K147" i="1" s="1"/>
  <c r="Q147" i="1"/>
  <c r="J39" i="1"/>
  <c r="N39" i="1" s="1"/>
  <c r="Q39" i="1"/>
  <c r="J57" i="1"/>
  <c r="N57" i="1" s="1"/>
  <c r="Q57" i="1"/>
  <c r="J138" i="1"/>
  <c r="K138" i="1" s="1"/>
  <c r="Q138" i="1"/>
  <c r="J30" i="1"/>
  <c r="K30" i="1" s="1"/>
  <c r="Q30" i="1"/>
  <c r="J21" i="1"/>
  <c r="K21" i="1" s="1"/>
  <c r="Q21" i="1"/>
  <c r="J171" i="1"/>
  <c r="N171" i="1" s="1"/>
  <c r="Q171" i="1"/>
  <c r="J81" i="1"/>
  <c r="K81" i="1" s="1"/>
  <c r="Q81" i="1"/>
  <c r="J191" i="1"/>
  <c r="K191" i="1" s="1"/>
  <c r="Q191" i="1"/>
  <c r="J136" i="1"/>
  <c r="N136" i="1" s="1"/>
  <c r="Q136" i="1"/>
  <c r="J149" i="1"/>
  <c r="K149" i="1" s="1"/>
  <c r="Q149" i="1"/>
  <c r="J109" i="1"/>
  <c r="K109" i="1" s="1"/>
  <c r="Q109" i="1"/>
  <c r="J16" i="1"/>
  <c r="N16" i="1" s="1"/>
  <c r="Q16" i="1"/>
  <c r="J70" i="1"/>
  <c r="K70" i="1" s="1"/>
  <c r="Q70" i="1"/>
  <c r="J143" i="1"/>
  <c r="N143" i="1" s="1"/>
  <c r="Q143" i="1"/>
  <c r="J32" i="1"/>
  <c r="N32" i="1" s="1"/>
  <c r="Q32" i="1"/>
  <c r="J43" i="1"/>
  <c r="N43" i="1" s="1"/>
  <c r="Q43" i="1"/>
  <c r="J107" i="1"/>
  <c r="K107" i="1" s="1"/>
  <c r="Q107" i="1"/>
  <c r="I98" i="1"/>
  <c r="Q98" i="1" s="1"/>
  <c r="J127" i="1"/>
  <c r="K127" i="1" s="1"/>
  <c r="Q127" i="1"/>
  <c r="J137" i="1"/>
  <c r="K137" i="1" s="1"/>
  <c r="Q137" i="1"/>
  <c r="J125" i="1"/>
  <c r="K125" i="1" s="1"/>
  <c r="Q125" i="1"/>
  <c r="J144" i="1"/>
  <c r="N144" i="1" s="1"/>
  <c r="Q144" i="1"/>
  <c r="J173" i="1"/>
  <c r="K173" i="1" s="1"/>
  <c r="Q173" i="1"/>
  <c r="J167" i="1"/>
  <c r="K167" i="1" s="1"/>
  <c r="Q167" i="1"/>
  <c r="J24" i="1"/>
  <c r="K24" i="1" s="1"/>
  <c r="Q24" i="1"/>
  <c r="J179" i="1"/>
  <c r="K179" i="1" s="1"/>
  <c r="Q179" i="1"/>
  <c r="J174" i="1"/>
  <c r="N174" i="1" s="1"/>
  <c r="Q174" i="1"/>
  <c r="J129" i="1"/>
  <c r="K129" i="1" s="1"/>
  <c r="Q129" i="1"/>
  <c r="J62" i="1"/>
  <c r="K62" i="1" s="1"/>
  <c r="Q62" i="1"/>
  <c r="J157" i="1"/>
  <c r="K157" i="1" s="1"/>
  <c r="Q157" i="1"/>
  <c r="J53" i="1"/>
  <c r="K53" i="1" s="1"/>
  <c r="Q53" i="1"/>
  <c r="J151" i="1"/>
  <c r="K151" i="1" s="1"/>
  <c r="Q151" i="1"/>
  <c r="J40" i="1"/>
  <c r="K40" i="1" s="1"/>
  <c r="Q40" i="1"/>
  <c r="J104" i="1"/>
  <c r="K104" i="1" s="1"/>
  <c r="Q104" i="1"/>
  <c r="Q51" i="1"/>
  <c r="I66" i="1"/>
  <c r="I91" i="1"/>
  <c r="I122" i="1"/>
  <c r="I20" i="1"/>
  <c r="I156" i="1"/>
  <c r="I154" i="1"/>
  <c r="I74" i="1"/>
  <c r="I99" i="1"/>
  <c r="N79" i="1"/>
  <c r="N158" i="1"/>
  <c r="K26" i="1"/>
  <c r="N73" i="1"/>
  <c r="N81" i="1"/>
  <c r="N47" i="1"/>
  <c r="K54" i="1"/>
  <c r="N54" i="1"/>
  <c r="K184" i="1"/>
  <c r="K63" i="1"/>
  <c r="N63" i="1"/>
  <c r="K111" i="1"/>
  <c r="K136" i="1"/>
  <c r="N109" i="1"/>
  <c r="K39" i="1"/>
  <c r="N153" i="1"/>
  <c r="N87" i="1"/>
  <c r="I84" i="1"/>
  <c r="K93" i="1"/>
  <c r="N93" i="1"/>
  <c r="I50" i="1"/>
  <c r="I27" i="1"/>
  <c r="I180" i="1"/>
  <c r="I76" i="1"/>
  <c r="I59" i="1"/>
  <c r="I181" i="1"/>
  <c r="I67" i="1"/>
  <c r="I131" i="1"/>
  <c r="I60" i="1"/>
  <c r="I124" i="1"/>
  <c r="Q124" i="1" s="1"/>
  <c r="I130" i="1"/>
  <c r="I123" i="1"/>
  <c r="I133" i="1"/>
  <c r="I132" i="1"/>
  <c r="I44" i="1"/>
  <c r="I108" i="1"/>
  <c r="I75" i="1"/>
  <c r="I148" i="1"/>
  <c r="I52" i="1"/>
  <c r="I116" i="1"/>
  <c r="I19" i="1"/>
  <c r="Q19" i="1" s="1"/>
  <c r="I83" i="1"/>
  <c r="I182" i="1"/>
  <c r="I141" i="1"/>
  <c r="J102" i="1"/>
  <c r="I48" i="1"/>
  <c r="I113" i="1"/>
  <c r="I80" i="1"/>
  <c r="I185" i="1"/>
  <c r="Q185" i="1" s="1"/>
  <c r="I96" i="1"/>
  <c r="J176" i="1"/>
  <c r="J159" i="1"/>
  <c r="J110" i="1"/>
  <c r="J166" i="1"/>
  <c r="J28" i="1"/>
  <c r="J189" i="1"/>
  <c r="J77" i="1"/>
  <c r="J175" i="1"/>
  <c r="N175" i="1" s="1"/>
  <c r="S175" i="1" s="1"/>
  <c r="V175" i="1" s="1"/>
  <c r="W175" i="1" s="1"/>
  <c r="J45" i="1"/>
  <c r="J164" i="1"/>
  <c r="J172" i="1"/>
  <c r="J112" i="1"/>
  <c r="J36" i="1"/>
  <c r="J14" i="1"/>
  <c r="J155" i="1"/>
  <c r="J115" i="1"/>
  <c r="J38" i="1"/>
  <c r="J118" i="1"/>
  <c r="J23" i="1"/>
  <c r="J119" i="1"/>
  <c r="J100" i="1"/>
  <c r="J46" i="1"/>
  <c r="J126" i="1"/>
  <c r="J135" i="1"/>
  <c r="J17" i="1"/>
  <c r="J146" i="1"/>
  <c r="J18" i="1"/>
  <c r="J169" i="1"/>
  <c r="I82" i="1"/>
  <c r="I25" i="1"/>
  <c r="J71" i="1"/>
  <c r="I121" i="1"/>
  <c r="I90" i="1"/>
  <c r="J34" i="1"/>
  <c r="I56" i="1"/>
  <c r="J134" i="1"/>
  <c r="J95" i="1"/>
  <c r="J85" i="1"/>
  <c r="I161" i="1"/>
  <c r="I33" i="1"/>
  <c r="J42" i="1"/>
  <c r="I64" i="1"/>
  <c r="J142" i="1"/>
  <c r="I31" i="1"/>
  <c r="J69" i="1"/>
  <c r="J41" i="1"/>
  <c r="J15" i="1"/>
  <c r="J78" i="1"/>
  <c r="I88" i="1"/>
  <c r="Q88" i="1" s="1"/>
  <c r="J117" i="1"/>
  <c r="J92" i="1"/>
  <c r="J89" i="1"/>
  <c r="I120" i="1"/>
  <c r="Q120" i="1" s="1"/>
  <c r="I72" i="1"/>
  <c r="Q72" i="1" s="1"/>
  <c r="I65" i="1"/>
  <c r="I192" i="1"/>
  <c r="N191" i="1" l="1"/>
  <c r="K43" i="1"/>
  <c r="N173" i="1"/>
  <c r="S144" i="1"/>
  <c r="V144" i="1" s="1"/>
  <c r="W144" i="1" s="1"/>
  <c r="Q114" i="1"/>
  <c r="N168" i="1"/>
  <c r="K32" i="1"/>
  <c r="S29" i="1"/>
  <c r="V29" i="1" s="1"/>
  <c r="W29" i="1" s="1"/>
  <c r="K51" i="1"/>
  <c r="N51" i="1"/>
  <c r="J68" i="1"/>
  <c r="N68" i="1" s="1"/>
  <c r="S68" i="1" s="1"/>
  <c r="V68" i="1" s="1"/>
  <c r="W68" i="1" s="1"/>
  <c r="N129" i="1"/>
  <c r="N128" i="1"/>
  <c r="S128" i="1" s="1"/>
  <c r="V128" i="1" s="1"/>
  <c r="W128" i="1" s="1"/>
  <c r="K170" i="1"/>
  <c r="N86" i="1"/>
  <c r="S86" i="1" s="1"/>
  <c r="V86" i="1" s="1"/>
  <c r="W86" i="1" s="1"/>
  <c r="N13" i="1"/>
  <c r="S13" i="1" s="1"/>
  <c r="V13" i="1" s="1"/>
  <c r="W13" i="1" s="1"/>
  <c r="N145" i="1"/>
  <c r="N138" i="1"/>
  <c r="S138" i="1" s="1"/>
  <c r="V138" i="1" s="1"/>
  <c r="W138" i="1" s="1"/>
  <c r="N160" i="1"/>
  <c r="S160" i="1" s="1"/>
  <c r="V160" i="1" s="1"/>
  <c r="W160" i="1" s="1"/>
  <c r="N55" i="1"/>
  <c r="S55" i="1" s="1"/>
  <c r="V55" i="1" s="1"/>
  <c r="W55" i="1" s="1"/>
  <c r="N137" i="1"/>
  <c r="S137" i="1" s="1"/>
  <c r="V137" i="1" s="1"/>
  <c r="W137" i="1" s="1"/>
  <c r="N151" i="1"/>
  <c r="N167" i="1"/>
  <c r="S167" i="1" s="1"/>
  <c r="V167" i="1" s="1"/>
  <c r="W167" i="1" s="1"/>
  <c r="S43" i="1"/>
  <c r="V43" i="1" s="1"/>
  <c r="W43" i="1" s="1"/>
  <c r="S16" i="1"/>
  <c r="V16" i="1" s="1"/>
  <c r="W16" i="1" s="1"/>
  <c r="S187" i="1"/>
  <c r="V187" i="1" s="1"/>
  <c r="W187" i="1" s="1"/>
  <c r="J106" i="1"/>
  <c r="K106" i="1" s="1"/>
  <c r="J188" i="1"/>
  <c r="K188" i="1" s="1"/>
  <c r="K174" i="1"/>
  <c r="N53" i="1"/>
  <c r="S53" i="1" s="1"/>
  <c r="V53" i="1" s="1"/>
  <c r="W53" i="1" s="1"/>
  <c r="J35" i="1"/>
  <c r="K35" i="1" s="1"/>
  <c r="K150" i="1"/>
  <c r="N127" i="1"/>
  <c r="N37" i="1"/>
  <c r="S37" i="1" s="1"/>
  <c r="V37" i="1" s="1"/>
  <c r="W37" i="1" s="1"/>
  <c r="J177" i="1"/>
  <c r="K177" i="1" s="1"/>
  <c r="N165" i="1"/>
  <c r="S165" i="1" s="1"/>
  <c r="V165" i="1" s="1"/>
  <c r="W165" i="1" s="1"/>
  <c r="N105" i="1"/>
  <c r="S105" i="1" s="1"/>
  <c r="V105" i="1" s="1"/>
  <c r="W105" i="1" s="1"/>
  <c r="K187" i="1"/>
  <c r="N30" i="1"/>
  <c r="S30" i="1" s="1"/>
  <c r="V30" i="1" s="1"/>
  <c r="W30" i="1" s="1"/>
  <c r="L13" i="1"/>
  <c r="M13" i="1" s="1"/>
  <c r="N147" i="1"/>
  <c r="S147" i="1" s="1"/>
  <c r="V147" i="1" s="1"/>
  <c r="W147" i="1" s="1"/>
  <c r="N101" i="1"/>
  <c r="S101" i="1" s="1"/>
  <c r="V101" i="1" s="1"/>
  <c r="W101" i="1" s="1"/>
  <c r="N70" i="1"/>
  <c r="S70" i="1" s="1"/>
  <c r="V70" i="1" s="1"/>
  <c r="W70" i="1" s="1"/>
  <c r="K57" i="1"/>
  <c r="N183" i="1"/>
  <c r="S183" i="1" s="1"/>
  <c r="V183" i="1" s="1"/>
  <c r="W183" i="1" s="1"/>
  <c r="K29" i="1"/>
  <c r="J19" i="1"/>
  <c r="N19" i="1" s="1"/>
  <c r="S19" i="1" s="1"/>
  <c r="V19" i="1" s="1"/>
  <c r="W19" i="1" s="1"/>
  <c r="S136" i="1"/>
  <c r="V136" i="1" s="1"/>
  <c r="W136" i="1" s="1"/>
  <c r="S39" i="1"/>
  <c r="V39" i="1" s="1"/>
  <c r="W39" i="1" s="1"/>
  <c r="S54" i="1"/>
  <c r="V54" i="1" s="1"/>
  <c r="W54" i="1" s="1"/>
  <c r="S73" i="1"/>
  <c r="V73" i="1" s="1"/>
  <c r="W73" i="1" s="1"/>
  <c r="S158" i="1"/>
  <c r="V158" i="1" s="1"/>
  <c r="W158" i="1" s="1"/>
  <c r="S111" i="1"/>
  <c r="V111" i="1" s="1"/>
  <c r="W111" i="1" s="1"/>
  <c r="S150" i="1"/>
  <c r="V150" i="1" s="1"/>
  <c r="W150" i="1" s="1"/>
  <c r="K143" i="1"/>
  <c r="N140" i="1"/>
  <c r="S140" i="1" s="1"/>
  <c r="V140" i="1" s="1"/>
  <c r="W140" i="1" s="1"/>
  <c r="K94" i="1"/>
  <c r="K49" i="1"/>
  <c r="K171" i="1"/>
  <c r="N186" i="1"/>
  <c r="S186" i="1" s="1"/>
  <c r="V186" i="1" s="1"/>
  <c r="W186" i="1" s="1"/>
  <c r="S191" i="1"/>
  <c r="V191" i="1" s="1"/>
  <c r="W191" i="1" s="1"/>
  <c r="S153" i="1"/>
  <c r="V153" i="1" s="1"/>
  <c r="W153" i="1" s="1"/>
  <c r="N97" i="1"/>
  <c r="S97" i="1" s="1"/>
  <c r="V97" i="1" s="1"/>
  <c r="W97" i="1" s="1"/>
  <c r="N62" i="1"/>
  <c r="S62" i="1" s="1"/>
  <c r="V62" i="1" s="1"/>
  <c r="W62" i="1" s="1"/>
  <c r="S151" i="1"/>
  <c r="V151" i="1" s="1"/>
  <c r="W151" i="1" s="1"/>
  <c r="S129" i="1"/>
  <c r="V129" i="1" s="1"/>
  <c r="W129" i="1" s="1"/>
  <c r="S32" i="1"/>
  <c r="V32" i="1" s="1"/>
  <c r="W32" i="1" s="1"/>
  <c r="S109" i="1"/>
  <c r="V109" i="1" s="1"/>
  <c r="W109" i="1" s="1"/>
  <c r="S81" i="1"/>
  <c r="V81" i="1" s="1"/>
  <c r="W81" i="1" s="1"/>
  <c r="S63" i="1"/>
  <c r="V63" i="1" s="1"/>
  <c r="W63" i="1" s="1"/>
  <c r="S93" i="1"/>
  <c r="V93" i="1" s="1"/>
  <c r="W93" i="1" s="1"/>
  <c r="S145" i="1"/>
  <c r="V145" i="1" s="1"/>
  <c r="W145" i="1" s="1"/>
  <c r="S79" i="1"/>
  <c r="V79" i="1" s="1"/>
  <c r="W79" i="1" s="1"/>
  <c r="S170" i="1"/>
  <c r="V170" i="1" s="1"/>
  <c r="W170" i="1" s="1"/>
  <c r="S87" i="1"/>
  <c r="V87" i="1" s="1"/>
  <c r="W87" i="1" s="1"/>
  <c r="S168" i="1"/>
  <c r="V168" i="1" s="1"/>
  <c r="W168" i="1" s="1"/>
  <c r="J124" i="1"/>
  <c r="K124" i="1" s="1"/>
  <c r="N40" i="1"/>
  <c r="S40" i="1" s="1"/>
  <c r="V40" i="1" s="1"/>
  <c r="W40" i="1" s="1"/>
  <c r="J98" i="1"/>
  <c r="N98" i="1" s="1"/>
  <c r="S98" i="1" s="1"/>
  <c r="V98" i="1" s="1"/>
  <c r="W98" i="1" s="1"/>
  <c r="N125" i="1"/>
  <c r="S125" i="1" s="1"/>
  <c r="V125" i="1" s="1"/>
  <c r="W125" i="1" s="1"/>
  <c r="N24" i="1"/>
  <c r="S24" i="1" s="1"/>
  <c r="V24" i="1" s="1"/>
  <c r="W24" i="1" s="1"/>
  <c r="N163" i="1"/>
  <c r="S163" i="1" s="1"/>
  <c r="V163" i="1" s="1"/>
  <c r="W163" i="1" s="1"/>
  <c r="N139" i="1"/>
  <c r="S139" i="1" s="1"/>
  <c r="V139" i="1" s="1"/>
  <c r="W139" i="1" s="1"/>
  <c r="N149" i="1"/>
  <c r="S149" i="1" s="1"/>
  <c r="V149" i="1" s="1"/>
  <c r="W149" i="1" s="1"/>
  <c r="K16" i="1"/>
  <c r="S51" i="1"/>
  <c r="V51" i="1" s="1"/>
  <c r="W51" i="1" s="1"/>
  <c r="S174" i="1"/>
  <c r="V174" i="1" s="1"/>
  <c r="W174" i="1" s="1"/>
  <c r="S173" i="1"/>
  <c r="V173" i="1" s="1"/>
  <c r="W173" i="1" s="1"/>
  <c r="S127" i="1"/>
  <c r="V127" i="1" s="1"/>
  <c r="W127" i="1" s="1"/>
  <c r="S143" i="1"/>
  <c r="V143" i="1" s="1"/>
  <c r="W143" i="1" s="1"/>
  <c r="S171" i="1"/>
  <c r="V171" i="1" s="1"/>
  <c r="W171" i="1" s="1"/>
  <c r="S57" i="1"/>
  <c r="V57" i="1" s="1"/>
  <c r="W57" i="1" s="1"/>
  <c r="S49" i="1"/>
  <c r="V49" i="1" s="1"/>
  <c r="W49" i="1" s="1"/>
  <c r="S94" i="1"/>
  <c r="V94" i="1" s="1"/>
  <c r="W94" i="1" s="1"/>
  <c r="S184" i="1"/>
  <c r="V184" i="1" s="1"/>
  <c r="W184" i="1" s="1"/>
  <c r="S26" i="1"/>
  <c r="V26" i="1" s="1"/>
  <c r="W26" i="1" s="1"/>
  <c r="S47" i="1"/>
  <c r="V47" i="1" s="1"/>
  <c r="W47" i="1" s="1"/>
  <c r="J121" i="1"/>
  <c r="K121" i="1" s="1"/>
  <c r="Q121" i="1"/>
  <c r="N179" i="1"/>
  <c r="S179" i="1" s="1"/>
  <c r="V179" i="1" s="1"/>
  <c r="W179" i="1" s="1"/>
  <c r="J20" i="1"/>
  <c r="Q20" i="1"/>
  <c r="J31" i="1"/>
  <c r="K31" i="1" s="1"/>
  <c r="Q31" i="1"/>
  <c r="K12" i="1"/>
  <c r="J148" i="1"/>
  <c r="K148" i="1" s="1"/>
  <c r="Q148" i="1"/>
  <c r="J27" i="1"/>
  <c r="Q27" i="1"/>
  <c r="N104" i="1"/>
  <c r="S104" i="1" s="1"/>
  <c r="V104" i="1" s="1"/>
  <c r="W104" i="1" s="1"/>
  <c r="N157" i="1"/>
  <c r="S157" i="1" s="1"/>
  <c r="V157" i="1" s="1"/>
  <c r="W157" i="1" s="1"/>
  <c r="J122" i="1"/>
  <c r="Q122" i="1"/>
  <c r="J116" i="1"/>
  <c r="Q116" i="1"/>
  <c r="J130" i="1"/>
  <c r="N130" i="1" s="1"/>
  <c r="Q130" i="1"/>
  <c r="N107" i="1"/>
  <c r="S107" i="1" s="1"/>
  <c r="V107" i="1" s="1"/>
  <c r="W107" i="1" s="1"/>
  <c r="J64" i="1"/>
  <c r="K64" i="1" s="1"/>
  <c r="Q64" i="1"/>
  <c r="J96" i="1"/>
  <c r="K96" i="1" s="1"/>
  <c r="Q96" i="1"/>
  <c r="J141" i="1"/>
  <c r="K141" i="1" s="1"/>
  <c r="Q141" i="1"/>
  <c r="J108" i="1"/>
  <c r="K108" i="1" s="1"/>
  <c r="Q108" i="1"/>
  <c r="J131" i="1"/>
  <c r="K131" i="1" s="1"/>
  <c r="Q131" i="1"/>
  <c r="N61" i="1"/>
  <c r="S61" i="1" s="1"/>
  <c r="V61" i="1" s="1"/>
  <c r="W61" i="1" s="1"/>
  <c r="N162" i="1"/>
  <c r="S162" i="1" s="1"/>
  <c r="V162" i="1" s="1"/>
  <c r="W162" i="1" s="1"/>
  <c r="J84" i="1"/>
  <c r="K84" i="1" s="1"/>
  <c r="Q84" i="1"/>
  <c r="K144" i="1"/>
  <c r="N152" i="1"/>
  <c r="S152" i="1" s="1"/>
  <c r="V152" i="1" s="1"/>
  <c r="W152" i="1" s="1"/>
  <c r="J66" i="1"/>
  <c r="K66" i="1" s="1"/>
  <c r="Q66" i="1"/>
  <c r="J48" i="1"/>
  <c r="K48" i="1" s="1"/>
  <c r="Q48" i="1"/>
  <c r="J180" i="1"/>
  <c r="K180" i="1" s="1"/>
  <c r="Q180" i="1"/>
  <c r="J60" i="1"/>
  <c r="K60" i="1" s="1"/>
  <c r="Q60" i="1"/>
  <c r="J182" i="1"/>
  <c r="K182" i="1" s="1"/>
  <c r="Q182" i="1"/>
  <c r="J44" i="1"/>
  <c r="K44" i="1" s="1"/>
  <c r="Q44" i="1"/>
  <c r="J67" i="1"/>
  <c r="N67" i="1" s="1"/>
  <c r="Q67" i="1"/>
  <c r="N114" i="1"/>
  <c r="N103" i="1"/>
  <c r="S103" i="1" s="1"/>
  <c r="V103" i="1" s="1"/>
  <c r="W103" i="1" s="1"/>
  <c r="N21" i="1"/>
  <c r="S21" i="1" s="1"/>
  <c r="V21" i="1" s="1"/>
  <c r="W21" i="1" s="1"/>
  <c r="J99" i="1"/>
  <c r="Q99" i="1"/>
  <c r="J161" i="1"/>
  <c r="K161" i="1" s="1"/>
  <c r="Q161" i="1"/>
  <c r="J76" i="1"/>
  <c r="K76" i="1" s="1"/>
  <c r="Q76" i="1"/>
  <c r="J156" i="1"/>
  <c r="Q156" i="1"/>
  <c r="J75" i="1"/>
  <c r="K75" i="1" s="1"/>
  <c r="Q75" i="1"/>
  <c r="J192" i="1"/>
  <c r="N192" i="1" s="1"/>
  <c r="Q192" i="1"/>
  <c r="J56" i="1"/>
  <c r="K56" i="1" s="1"/>
  <c r="Q56" i="1"/>
  <c r="J65" i="1"/>
  <c r="N65" i="1" s="1"/>
  <c r="Q65" i="1"/>
  <c r="J80" i="1"/>
  <c r="K80" i="1" s="1"/>
  <c r="Q80" i="1"/>
  <c r="J83" i="1"/>
  <c r="K83" i="1" s="1"/>
  <c r="Q83" i="1"/>
  <c r="J132" i="1"/>
  <c r="N132" i="1" s="1"/>
  <c r="Q132" i="1"/>
  <c r="S132" i="1" s="1"/>
  <c r="V132" i="1" s="1"/>
  <c r="W132" i="1" s="1"/>
  <c r="J181" i="1"/>
  <c r="N181" i="1" s="1"/>
  <c r="Q181" i="1"/>
  <c r="N22" i="1"/>
  <c r="S22" i="1" s="1"/>
  <c r="V22" i="1" s="1"/>
  <c r="W22" i="1" s="1"/>
  <c r="N178" i="1"/>
  <c r="S178" i="1" s="1"/>
  <c r="V178" i="1" s="1"/>
  <c r="W178" i="1" s="1"/>
  <c r="N58" i="1"/>
  <c r="S58" i="1" s="1"/>
  <c r="V58" i="1" s="1"/>
  <c r="W58" i="1" s="1"/>
  <c r="N190" i="1"/>
  <c r="S190" i="1" s="1"/>
  <c r="V190" i="1" s="1"/>
  <c r="W190" i="1" s="1"/>
  <c r="J74" i="1"/>
  <c r="Q74" i="1"/>
  <c r="J123" i="1"/>
  <c r="K123" i="1" s="1"/>
  <c r="Q123" i="1"/>
  <c r="J52" i="1"/>
  <c r="K52" i="1" s="1"/>
  <c r="Q52" i="1"/>
  <c r="J25" i="1"/>
  <c r="N25" i="1" s="1"/>
  <c r="Q25" i="1"/>
  <c r="J91" i="1"/>
  <c r="Q91" i="1"/>
  <c r="J82" i="1"/>
  <c r="N82" i="1" s="1"/>
  <c r="Q82" i="1"/>
  <c r="J33" i="1"/>
  <c r="N33" i="1" s="1"/>
  <c r="Q33" i="1"/>
  <c r="J90" i="1"/>
  <c r="K90" i="1" s="1"/>
  <c r="Q90" i="1"/>
  <c r="J113" i="1"/>
  <c r="K113" i="1" s="1"/>
  <c r="Q113" i="1"/>
  <c r="J133" i="1"/>
  <c r="K133" i="1" s="1"/>
  <c r="Q133" i="1"/>
  <c r="J59" i="1"/>
  <c r="K59" i="1" s="1"/>
  <c r="Q59" i="1"/>
  <c r="J50" i="1"/>
  <c r="K50" i="1" s="1"/>
  <c r="Q50" i="1"/>
  <c r="J154" i="1"/>
  <c r="Q154" i="1"/>
  <c r="N131" i="1"/>
  <c r="K41" i="1"/>
  <c r="N41" i="1"/>
  <c r="S41" i="1" s="1"/>
  <c r="V41" i="1" s="1"/>
  <c r="W41" i="1" s="1"/>
  <c r="K112" i="1"/>
  <c r="N112" i="1"/>
  <c r="S112" i="1" s="1"/>
  <c r="V112" i="1" s="1"/>
  <c r="W112" i="1" s="1"/>
  <c r="K89" i="1"/>
  <c r="N89" i="1"/>
  <c r="S89" i="1" s="1"/>
  <c r="V89" i="1" s="1"/>
  <c r="W89" i="1" s="1"/>
  <c r="K69" i="1"/>
  <c r="N69" i="1"/>
  <c r="S69" i="1" s="1"/>
  <c r="V69" i="1" s="1"/>
  <c r="W69" i="1" s="1"/>
  <c r="K85" i="1"/>
  <c r="N85" i="1"/>
  <c r="S85" i="1" s="1"/>
  <c r="V85" i="1" s="1"/>
  <c r="W85" i="1" s="1"/>
  <c r="K71" i="1"/>
  <c r="N71" i="1"/>
  <c r="S71" i="1" s="1"/>
  <c r="V71" i="1" s="1"/>
  <c r="W71" i="1" s="1"/>
  <c r="K17" i="1"/>
  <c r="N17" i="1"/>
  <c r="S17" i="1" s="1"/>
  <c r="V17" i="1" s="1"/>
  <c r="W17" i="1" s="1"/>
  <c r="K118" i="1"/>
  <c r="N118" i="1"/>
  <c r="S118" i="1" s="1"/>
  <c r="V118" i="1" s="1"/>
  <c r="W118" i="1" s="1"/>
  <c r="K172" i="1"/>
  <c r="N172" i="1"/>
  <c r="S172" i="1" s="1"/>
  <c r="V172" i="1" s="1"/>
  <c r="W172" i="1" s="1"/>
  <c r="K34" i="1"/>
  <c r="N34" i="1"/>
  <c r="S34" i="1" s="1"/>
  <c r="V34" i="1" s="1"/>
  <c r="W34" i="1" s="1"/>
  <c r="K169" i="1"/>
  <c r="N169" i="1"/>
  <c r="S169" i="1" s="1"/>
  <c r="V169" i="1" s="1"/>
  <c r="W169" i="1" s="1"/>
  <c r="K176" i="1"/>
  <c r="N176" i="1"/>
  <c r="S176" i="1" s="1"/>
  <c r="V176" i="1" s="1"/>
  <c r="W176" i="1" s="1"/>
  <c r="K36" i="1"/>
  <c r="N36" i="1"/>
  <c r="S36" i="1" s="1"/>
  <c r="V36" i="1" s="1"/>
  <c r="W36" i="1" s="1"/>
  <c r="N161" i="1"/>
  <c r="K95" i="1"/>
  <c r="N95" i="1"/>
  <c r="S95" i="1" s="1"/>
  <c r="V95" i="1" s="1"/>
  <c r="W95" i="1" s="1"/>
  <c r="K38" i="1"/>
  <c r="N38" i="1"/>
  <c r="S38" i="1" s="1"/>
  <c r="V38" i="1" s="1"/>
  <c r="W38" i="1" s="1"/>
  <c r="K28" i="1"/>
  <c r="N28" i="1"/>
  <c r="S28" i="1" s="1"/>
  <c r="V28" i="1" s="1"/>
  <c r="W28" i="1" s="1"/>
  <c r="N50" i="1"/>
  <c r="K14" i="1"/>
  <c r="N14" i="1"/>
  <c r="S14" i="1" s="1"/>
  <c r="V14" i="1" s="1"/>
  <c r="W14" i="1" s="1"/>
  <c r="N90" i="1"/>
  <c r="K77" i="1"/>
  <c r="N77" i="1"/>
  <c r="S77" i="1" s="1"/>
  <c r="V77" i="1" s="1"/>
  <c r="W77" i="1" s="1"/>
  <c r="K23" i="1"/>
  <c r="N23" i="1"/>
  <c r="S23" i="1" s="1"/>
  <c r="V23" i="1" s="1"/>
  <c r="W23" i="1" s="1"/>
  <c r="K142" i="1"/>
  <c r="N142" i="1"/>
  <c r="S142" i="1" s="1"/>
  <c r="V142" i="1" s="1"/>
  <c r="W142" i="1" s="1"/>
  <c r="K25" i="1"/>
  <c r="K135" i="1"/>
  <c r="N135" i="1"/>
  <c r="S135" i="1" s="1"/>
  <c r="V135" i="1" s="1"/>
  <c r="W135" i="1" s="1"/>
  <c r="K115" i="1"/>
  <c r="N115" i="1"/>
  <c r="S115" i="1" s="1"/>
  <c r="V115" i="1" s="1"/>
  <c r="W115" i="1" s="1"/>
  <c r="K164" i="1"/>
  <c r="N164" i="1"/>
  <c r="S164" i="1" s="1"/>
  <c r="V164" i="1" s="1"/>
  <c r="W164" i="1" s="1"/>
  <c r="K166" i="1"/>
  <c r="N166" i="1"/>
  <c r="S166" i="1" s="1"/>
  <c r="V166" i="1" s="1"/>
  <c r="W166" i="1" s="1"/>
  <c r="K116" i="1"/>
  <c r="N116" i="1"/>
  <c r="K15" i="1"/>
  <c r="N15" i="1"/>
  <c r="S15" i="1" s="1"/>
  <c r="V15" i="1" s="1"/>
  <c r="W15" i="1" s="1"/>
  <c r="K119" i="1"/>
  <c r="N119" i="1"/>
  <c r="S119" i="1" s="1"/>
  <c r="V119" i="1" s="1"/>
  <c r="W119" i="1" s="1"/>
  <c r="K110" i="1"/>
  <c r="N110" i="1"/>
  <c r="S110" i="1" s="1"/>
  <c r="V110" i="1" s="1"/>
  <c r="W110" i="1" s="1"/>
  <c r="K102" i="1"/>
  <c r="N102" i="1"/>
  <c r="S102" i="1" s="1"/>
  <c r="V102" i="1" s="1"/>
  <c r="W102" i="1" s="1"/>
  <c r="N52" i="1"/>
  <c r="K98" i="1"/>
  <c r="K100" i="1"/>
  <c r="N100" i="1"/>
  <c r="S100" i="1" s="1"/>
  <c r="V100" i="1" s="1"/>
  <c r="W100" i="1" s="1"/>
  <c r="N75" i="1"/>
  <c r="K18" i="1"/>
  <c r="N18" i="1"/>
  <c r="S18" i="1" s="1"/>
  <c r="V18" i="1" s="1"/>
  <c r="W18" i="1" s="1"/>
  <c r="N141" i="1"/>
  <c r="K146" i="1"/>
  <c r="N146" i="1"/>
  <c r="S146" i="1" s="1"/>
  <c r="V146" i="1" s="1"/>
  <c r="W146" i="1" s="1"/>
  <c r="K189" i="1"/>
  <c r="N189" i="1"/>
  <c r="S189" i="1" s="1"/>
  <c r="V189" i="1" s="1"/>
  <c r="W189" i="1" s="1"/>
  <c r="K92" i="1"/>
  <c r="N92" i="1"/>
  <c r="S92" i="1" s="1"/>
  <c r="V92" i="1" s="1"/>
  <c r="W92" i="1" s="1"/>
  <c r="K117" i="1"/>
  <c r="N117" i="1"/>
  <c r="S117" i="1" s="1"/>
  <c r="V117" i="1" s="1"/>
  <c r="W117" i="1" s="1"/>
  <c r="K134" i="1"/>
  <c r="N134" i="1"/>
  <c r="S134" i="1" s="1"/>
  <c r="V134" i="1" s="1"/>
  <c r="W134" i="1" s="1"/>
  <c r="K68" i="1"/>
  <c r="K126" i="1"/>
  <c r="N126" i="1"/>
  <c r="S126" i="1" s="1"/>
  <c r="V126" i="1" s="1"/>
  <c r="W126" i="1" s="1"/>
  <c r="K192" i="1"/>
  <c r="K78" i="1"/>
  <c r="N78" i="1"/>
  <c r="S78" i="1" s="1"/>
  <c r="V78" i="1" s="1"/>
  <c r="W78" i="1" s="1"/>
  <c r="K42" i="1"/>
  <c r="N42" i="1"/>
  <c r="S42" i="1" s="1"/>
  <c r="V42" i="1" s="1"/>
  <c r="W42" i="1" s="1"/>
  <c r="K46" i="1"/>
  <c r="N46" i="1"/>
  <c r="S46" i="1" s="1"/>
  <c r="V46" i="1" s="1"/>
  <c r="W46" i="1" s="1"/>
  <c r="K155" i="1"/>
  <c r="N155" i="1"/>
  <c r="S155" i="1" s="1"/>
  <c r="V155" i="1" s="1"/>
  <c r="W155" i="1" s="1"/>
  <c r="K45" i="1"/>
  <c r="N45" i="1"/>
  <c r="S45" i="1" s="1"/>
  <c r="V45" i="1" s="1"/>
  <c r="W45" i="1" s="1"/>
  <c r="K159" i="1"/>
  <c r="N159" i="1"/>
  <c r="S159" i="1" s="1"/>
  <c r="V159" i="1" s="1"/>
  <c r="W159" i="1" s="1"/>
  <c r="N148" i="1"/>
  <c r="K27" i="1"/>
  <c r="N27" i="1"/>
  <c r="L14" i="1"/>
  <c r="K175" i="1"/>
  <c r="J185" i="1"/>
  <c r="J120" i="1"/>
  <c r="J72" i="1"/>
  <c r="J88" i="1"/>
  <c r="K33" i="1" l="1"/>
  <c r="S114" i="1"/>
  <c r="V114" i="1" s="1"/>
  <c r="W114" i="1" s="1"/>
  <c r="N48" i="1"/>
  <c r="K19" i="1"/>
  <c r="N182" i="1"/>
  <c r="S182" i="1" s="1"/>
  <c r="V182" i="1" s="1"/>
  <c r="W182" i="1" s="1"/>
  <c r="N180" i="1"/>
  <c r="S180" i="1" s="1"/>
  <c r="V180" i="1" s="1"/>
  <c r="W180" i="1" s="1"/>
  <c r="N121" i="1"/>
  <c r="N84" i="1"/>
  <c r="S84" i="1" s="1"/>
  <c r="V84" i="1" s="1"/>
  <c r="W84" i="1" s="1"/>
  <c r="N64" i="1"/>
  <c r="N177" i="1"/>
  <c r="S177" i="1" s="1"/>
  <c r="V177" i="1" s="1"/>
  <c r="W177" i="1" s="1"/>
  <c r="N106" i="1"/>
  <c r="S106" i="1" s="1"/>
  <c r="V106" i="1" s="1"/>
  <c r="W106" i="1" s="1"/>
  <c r="N83" i="1"/>
  <c r="S83" i="1" s="1"/>
  <c r="V83" i="1" s="1"/>
  <c r="W83" i="1" s="1"/>
  <c r="K67" i="1"/>
  <c r="N31" i="1"/>
  <c r="S31" i="1" s="1"/>
  <c r="V31" i="1" s="1"/>
  <c r="W31" i="1" s="1"/>
  <c r="N66" i="1"/>
  <c r="S66" i="1" s="1"/>
  <c r="V66" i="1" s="1"/>
  <c r="W66" i="1" s="1"/>
  <c r="N35" i="1"/>
  <c r="S35" i="1" s="1"/>
  <c r="V35" i="1" s="1"/>
  <c r="W35" i="1" s="1"/>
  <c r="N188" i="1"/>
  <c r="S188" i="1" s="1"/>
  <c r="V188" i="1" s="1"/>
  <c r="W188" i="1" s="1"/>
  <c r="K65" i="1"/>
  <c r="S141" i="1"/>
  <c r="V141" i="1" s="1"/>
  <c r="W141" i="1" s="1"/>
  <c r="N124" i="1"/>
  <c r="S124" i="1" s="1"/>
  <c r="V124" i="1" s="1"/>
  <c r="W124" i="1" s="1"/>
  <c r="S131" i="1"/>
  <c r="V131" i="1" s="1"/>
  <c r="W131" i="1" s="1"/>
  <c r="K130" i="1"/>
  <c r="S50" i="1"/>
  <c r="V50" i="1" s="1"/>
  <c r="W50" i="1" s="1"/>
  <c r="S90" i="1"/>
  <c r="V90" i="1" s="1"/>
  <c r="W90" i="1" s="1"/>
  <c r="S25" i="1"/>
  <c r="V25" i="1" s="1"/>
  <c r="W25" i="1" s="1"/>
  <c r="S192" i="1"/>
  <c r="V192" i="1" s="1"/>
  <c r="W192" i="1" s="1"/>
  <c r="S161" i="1"/>
  <c r="V161" i="1" s="1"/>
  <c r="W161" i="1" s="1"/>
  <c r="S116" i="1"/>
  <c r="V116" i="1" s="1"/>
  <c r="W116" i="1" s="1"/>
  <c r="S148" i="1"/>
  <c r="V148" i="1" s="1"/>
  <c r="W148" i="1" s="1"/>
  <c r="S121" i="1"/>
  <c r="V121" i="1" s="1"/>
  <c r="W121" i="1" s="1"/>
  <c r="N76" i="1"/>
  <c r="S76" i="1" s="1"/>
  <c r="V76" i="1" s="1"/>
  <c r="W76" i="1" s="1"/>
  <c r="N133" i="1"/>
  <c r="S133" i="1" s="1"/>
  <c r="V133" i="1" s="1"/>
  <c r="W133" i="1" s="1"/>
  <c r="K181" i="1"/>
  <c r="S48" i="1"/>
  <c r="V48" i="1" s="1"/>
  <c r="W48" i="1" s="1"/>
  <c r="S91" i="1"/>
  <c r="V91" i="1" s="1"/>
  <c r="W91" i="1" s="1"/>
  <c r="S27" i="1"/>
  <c r="V27" i="1" s="1"/>
  <c r="W27" i="1" s="1"/>
  <c r="K82" i="1"/>
  <c r="N60" i="1"/>
  <c r="S60" i="1" s="1"/>
  <c r="V60" i="1" s="1"/>
  <c r="W60" i="1" s="1"/>
  <c r="S33" i="1"/>
  <c r="V33" i="1" s="1"/>
  <c r="W33" i="1" s="1"/>
  <c r="S52" i="1"/>
  <c r="V52" i="1" s="1"/>
  <c r="W52" i="1" s="1"/>
  <c r="S75" i="1"/>
  <c r="V75" i="1" s="1"/>
  <c r="W75" i="1" s="1"/>
  <c r="S130" i="1"/>
  <c r="V130" i="1" s="1"/>
  <c r="W130" i="1" s="1"/>
  <c r="S67" i="1"/>
  <c r="V67" i="1" s="1"/>
  <c r="W67" i="1" s="1"/>
  <c r="S64" i="1"/>
  <c r="V64" i="1" s="1"/>
  <c r="W64" i="1" s="1"/>
  <c r="K132" i="1"/>
  <c r="N56" i="1"/>
  <c r="S56" i="1" s="1"/>
  <c r="V56" i="1" s="1"/>
  <c r="W56" i="1" s="1"/>
  <c r="N108" i="1"/>
  <c r="S108" i="1" s="1"/>
  <c r="V108" i="1" s="1"/>
  <c r="W108" i="1" s="1"/>
  <c r="N113" i="1"/>
  <c r="S113" i="1" s="1"/>
  <c r="V113" i="1" s="1"/>
  <c r="W113" i="1" s="1"/>
  <c r="S82" i="1"/>
  <c r="V82" i="1" s="1"/>
  <c r="W82" i="1" s="1"/>
  <c r="S181" i="1"/>
  <c r="V181" i="1" s="1"/>
  <c r="W181" i="1" s="1"/>
  <c r="S65" i="1"/>
  <c r="V65" i="1" s="1"/>
  <c r="W65" i="1" s="1"/>
  <c r="K99" i="1"/>
  <c r="N99" i="1"/>
  <c r="S99" i="1" s="1"/>
  <c r="V99" i="1" s="1"/>
  <c r="W99" i="1" s="1"/>
  <c r="K122" i="1"/>
  <c r="N122" i="1"/>
  <c r="S122" i="1" s="1"/>
  <c r="V122" i="1" s="1"/>
  <c r="W122" i="1" s="1"/>
  <c r="N44" i="1"/>
  <c r="S44" i="1" s="1"/>
  <c r="V44" i="1" s="1"/>
  <c r="W44" i="1" s="1"/>
  <c r="K156" i="1"/>
  <c r="N156" i="1"/>
  <c r="S156" i="1" s="1"/>
  <c r="V156" i="1" s="1"/>
  <c r="W156" i="1" s="1"/>
  <c r="N123" i="1"/>
  <c r="S123" i="1" s="1"/>
  <c r="V123" i="1" s="1"/>
  <c r="W123" i="1" s="1"/>
  <c r="N20" i="1"/>
  <c r="S20" i="1" s="1"/>
  <c r="V20" i="1" s="1"/>
  <c r="W20" i="1" s="1"/>
  <c r="K20" i="1"/>
  <c r="K154" i="1"/>
  <c r="N154" i="1"/>
  <c r="S154" i="1" s="1"/>
  <c r="V154" i="1" s="1"/>
  <c r="W154" i="1" s="1"/>
  <c r="K91" i="1"/>
  <c r="N91" i="1"/>
  <c r="N74" i="1"/>
  <c r="S74" i="1" s="1"/>
  <c r="V74" i="1" s="1"/>
  <c r="W74" i="1" s="1"/>
  <c r="K74" i="1"/>
  <c r="N59" i="1"/>
  <c r="S59" i="1" s="1"/>
  <c r="V59" i="1" s="1"/>
  <c r="W59" i="1" s="1"/>
  <c r="N80" i="1"/>
  <c r="S80" i="1" s="1"/>
  <c r="V80" i="1" s="1"/>
  <c r="W80" i="1" s="1"/>
  <c r="N96" i="1"/>
  <c r="S96" i="1" s="1"/>
  <c r="V96" i="1" s="1"/>
  <c r="W96" i="1" s="1"/>
  <c r="K88" i="1"/>
  <c r="N88" i="1"/>
  <c r="S88" i="1" s="1"/>
  <c r="V88" i="1" s="1"/>
  <c r="W88" i="1" s="1"/>
  <c r="K72" i="1"/>
  <c r="N72" i="1"/>
  <c r="S72" i="1" s="1"/>
  <c r="V72" i="1" s="1"/>
  <c r="W72" i="1" s="1"/>
  <c r="K120" i="1"/>
  <c r="N120" i="1"/>
  <c r="S120" i="1" s="1"/>
  <c r="V120" i="1" s="1"/>
  <c r="W120" i="1" s="1"/>
  <c r="K185" i="1"/>
  <c r="N185" i="1"/>
  <c r="S185" i="1" s="1"/>
  <c r="V185" i="1" s="1"/>
  <c r="W185" i="1" s="1"/>
  <c r="L15" i="1"/>
  <c r="M14" i="1"/>
  <c r="K4" i="1"/>
  <c r="K5" i="1" l="1"/>
  <c r="L16" i="1"/>
  <c r="M15" i="1"/>
  <c r="L17" i="1" l="1"/>
  <c r="M16" i="1"/>
  <c r="L18" i="1" l="1"/>
  <c r="M17" i="1"/>
  <c r="L19" i="1" l="1"/>
  <c r="M18" i="1"/>
  <c r="L20" i="1" l="1"/>
  <c r="M19" i="1"/>
  <c r="L21" i="1" l="1"/>
  <c r="M20" i="1"/>
  <c r="L22" i="1" l="1"/>
  <c r="M21" i="1"/>
  <c r="L23" i="1" l="1"/>
  <c r="M22" i="1"/>
  <c r="L24" i="1" l="1"/>
  <c r="M23" i="1"/>
  <c r="L25" i="1" l="1"/>
  <c r="M24" i="1"/>
  <c r="L26" i="1" l="1"/>
  <c r="M25" i="1"/>
  <c r="L27" i="1" l="1"/>
  <c r="M26" i="1"/>
  <c r="L28" i="1" l="1"/>
  <c r="M27" i="1"/>
  <c r="L29" i="1" l="1"/>
  <c r="M28" i="1"/>
  <c r="L30" i="1" l="1"/>
  <c r="M29" i="1"/>
  <c r="L31" i="1" l="1"/>
  <c r="M30" i="1"/>
  <c r="L32" i="1" l="1"/>
  <c r="M31" i="1"/>
  <c r="L33" i="1" l="1"/>
  <c r="M32" i="1"/>
  <c r="L34" i="1" l="1"/>
  <c r="M33" i="1"/>
  <c r="L35" i="1" l="1"/>
  <c r="M34" i="1"/>
  <c r="L36" i="1" l="1"/>
  <c r="M35" i="1"/>
  <c r="L37" i="1" l="1"/>
  <c r="M36" i="1"/>
  <c r="L38" i="1" l="1"/>
  <c r="M37" i="1"/>
  <c r="L39" i="1" l="1"/>
  <c r="M38" i="1"/>
  <c r="L40" i="1" l="1"/>
  <c r="M39" i="1"/>
  <c r="L41" i="1" l="1"/>
  <c r="M40" i="1"/>
  <c r="L42" i="1" l="1"/>
  <c r="M41" i="1"/>
  <c r="L43" i="1" l="1"/>
  <c r="M42" i="1"/>
  <c r="L44" i="1" l="1"/>
  <c r="M43" i="1"/>
  <c r="L45" i="1" l="1"/>
  <c r="M44" i="1"/>
  <c r="L46" i="1" l="1"/>
  <c r="M45" i="1"/>
  <c r="L47" i="1" l="1"/>
  <c r="M46" i="1"/>
  <c r="L48" i="1" l="1"/>
  <c r="M47" i="1"/>
  <c r="L49" i="1" l="1"/>
  <c r="M48" i="1"/>
  <c r="L50" i="1" l="1"/>
  <c r="M49" i="1"/>
  <c r="L51" i="1" l="1"/>
  <c r="M50" i="1"/>
  <c r="L52" i="1" l="1"/>
  <c r="M51" i="1"/>
  <c r="L53" i="1" l="1"/>
  <c r="M52" i="1"/>
  <c r="L54" i="1" l="1"/>
  <c r="M53" i="1"/>
  <c r="L55" i="1" l="1"/>
  <c r="M54" i="1"/>
  <c r="L56" i="1" l="1"/>
  <c r="M55" i="1"/>
  <c r="L57" i="1" l="1"/>
  <c r="M56" i="1"/>
  <c r="L58" i="1" l="1"/>
  <c r="M57" i="1"/>
  <c r="L59" i="1" l="1"/>
  <c r="M58" i="1"/>
  <c r="L60" i="1" l="1"/>
  <c r="M59" i="1"/>
  <c r="L61" i="1" l="1"/>
  <c r="M60" i="1"/>
  <c r="L62" i="1" l="1"/>
  <c r="M61" i="1"/>
  <c r="L63" i="1" l="1"/>
  <c r="M62" i="1"/>
  <c r="L64" i="1" l="1"/>
  <c r="M63" i="1"/>
  <c r="L65" i="1" l="1"/>
  <c r="M64" i="1"/>
  <c r="L66" i="1" l="1"/>
  <c r="M65" i="1"/>
  <c r="L67" i="1" l="1"/>
  <c r="M66" i="1"/>
  <c r="L68" i="1" l="1"/>
  <c r="M67" i="1"/>
  <c r="L69" i="1" l="1"/>
  <c r="M68" i="1"/>
  <c r="L70" i="1" l="1"/>
  <c r="M69" i="1"/>
  <c r="L71" i="1" l="1"/>
  <c r="M70" i="1"/>
  <c r="L72" i="1" l="1"/>
  <c r="M71" i="1"/>
  <c r="L73" i="1" l="1"/>
  <c r="M72" i="1"/>
  <c r="L74" i="1" l="1"/>
  <c r="M73" i="1"/>
  <c r="L75" i="1" l="1"/>
  <c r="M74" i="1"/>
  <c r="L76" i="1" l="1"/>
  <c r="M75" i="1"/>
  <c r="L77" i="1" l="1"/>
  <c r="M76" i="1"/>
  <c r="L78" i="1" l="1"/>
  <c r="M77" i="1"/>
  <c r="L79" i="1" l="1"/>
  <c r="M78" i="1"/>
  <c r="L80" i="1" l="1"/>
  <c r="M79" i="1"/>
  <c r="L81" i="1" l="1"/>
  <c r="M80" i="1"/>
  <c r="L82" i="1" l="1"/>
  <c r="M81" i="1"/>
  <c r="L83" i="1" l="1"/>
  <c r="M82" i="1"/>
  <c r="L84" i="1" l="1"/>
  <c r="M83" i="1"/>
  <c r="L85" i="1" l="1"/>
  <c r="M84" i="1"/>
  <c r="L86" i="1" l="1"/>
  <c r="M85" i="1"/>
  <c r="L87" i="1" l="1"/>
  <c r="M86" i="1"/>
  <c r="L88" i="1" l="1"/>
  <c r="M87" i="1"/>
  <c r="L89" i="1" l="1"/>
  <c r="M88" i="1"/>
  <c r="L90" i="1" l="1"/>
  <c r="M89" i="1"/>
  <c r="L91" i="1" l="1"/>
  <c r="M90" i="1"/>
  <c r="L92" i="1" l="1"/>
  <c r="M91" i="1"/>
  <c r="L93" i="1" l="1"/>
  <c r="M92" i="1"/>
  <c r="L94" i="1" l="1"/>
  <c r="M93" i="1"/>
  <c r="L95" i="1" l="1"/>
  <c r="M94" i="1"/>
  <c r="L96" i="1" l="1"/>
  <c r="M95" i="1"/>
  <c r="L97" i="1" l="1"/>
  <c r="M96" i="1"/>
  <c r="L98" i="1" l="1"/>
  <c r="M97" i="1"/>
  <c r="L99" i="1" l="1"/>
  <c r="M98" i="1"/>
  <c r="L100" i="1" l="1"/>
  <c r="M99" i="1"/>
  <c r="L101" i="1" l="1"/>
  <c r="M100" i="1"/>
  <c r="L102" i="1" l="1"/>
  <c r="M101" i="1"/>
  <c r="L103" i="1" l="1"/>
  <c r="M102" i="1"/>
  <c r="L104" i="1" l="1"/>
  <c r="M103" i="1"/>
  <c r="L105" i="1" l="1"/>
  <c r="M104" i="1"/>
  <c r="L106" i="1" l="1"/>
  <c r="M105" i="1"/>
  <c r="L107" i="1" l="1"/>
  <c r="M106" i="1"/>
  <c r="L108" i="1" l="1"/>
  <c r="M107" i="1"/>
  <c r="L109" i="1" l="1"/>
  <c r="M108" i="1"/>
  <c r="L110" i="1" l="1"/>
  <c r="M109" i="1"/>
  <c r="L111" i="1" l="1"/>
  <c r="M110" i="1"/>
  <c r="L112" i="1" l="1"/>
  <c r="M111" i="1"/>
  <c r="L113" i="1" l="1"/>
  <c r="M112" i="1"/>
  <c r="L114" i="1" l="1"/>
  <c r="M113" i="1"/>
  <c r="L115" i="1" l="1"/>
  <c r="M114" i="1"/>
  <c r="L116" i="1" l="1"/>
  <c r="M115" i="1"/>
  <c r="L117" i="1" l="1"/>
  <c r="M116" i="1"/>
  <c r="L118" i="1" l="1"/>
  <c r="M117" i="1"/>
  <c r="L119" i="1" l="1"/>
  <c r="M118" i="1"/>
  <c r="L120" i="1" l="1"/>
  <c r="M119" i="1"/>
  <c r="L121" i="1" l="1"/>
  <c r="M120" i="1"/>
  <c r="L122" i="1" l="1"/>
  <c r="M121" i="1"/>
  <c r="L123" i="1" l="1"/>
  <c r="M122" i="1"/>
  <c r="L124" i="1" l="1"/>
  <c r="M123" i="1"/>
  <c r="L125" i="1" l="1"/>
  <c r="M124" i="1"/>
  <c r="L126" i="1" l="1"/>
  <c r="M125" i="1"/>
  <c r="L127" i="1" l="1"/>
  <c r="M126" i="1"/>
  <c r="L128" i="1" l="1"/>
  <c r="M127" i="1"/>
  <c r="L129" i="1" l="1"/>
  <c r="M128" i="1"/>
  <c r="L130" i="1" l="1"/>
  <c r="M129" i="1"/>
  <c r="L131" i="1" l="1"/>
  <c r="M130" i="1"/>
  <c r="M131" i="1" l="1"/>
  <c r="L132" i="1"/>
  <c r="L133" i="1" l="1"/>
  <c r="M132" i="1"/>
  <c r="L134" i="1" l="1"/>
  <c r="M133" i="1"/>
  <c r="L135" i="1" l="1"/>
  <c r="M134" i="1"/>
  <c r="L136" i="1" l="1"/>
  <c r="M135" i="1"/>
  <c r="M136" i="1" l="1"/>
  <c r="L137" i="1"/>
  <c r="M137" i="1" l="1"/>
  <c r="L138" i="1"/>
  <c r="M138" i="1" l="1"/>
  <c r="L139" i="1"/>
  <c r="L140" i="1" l="1"/>
  <c r="M139" i="1"/>
  <c r="L141" i="1" l="1"/>
  <c r="M140" i="1"/>
  <c r="M141" i="1" l="1"/>
  <c r="L142" i="1"/>
  <c r="L143" i="1" l="1"/>
  <c r="M142" i="1"/>
  <c r="L144" i="1" l="1"/>
  <c r="M143" i="1"/>
  <c r="L145" i="1" l="1"/>
  <c r="M144" i="1"/>
  <c r="M145" i="1" l="1"/>
  <c r="L146" i="1"/>
  <c r="M146" i="1" l="1"/>
  <c r="L147" i="1"/>
  <c r="M147" i="1" l="1"/>
  <c r="L148" i="1"/>
  <c r="M148" i="1" l="1"/>
  <c r="L149" i="1"/>
  <c r="L150" i="1" l="1"/>
  <c r="M149" i="1"/>
  <c r="M150" i="1" l="1"/>
  <c r="L151" i="1"/>
  <c r="L152" i="1" l="1"/>
  <c r="M151" i="1"/>
  <c r="L153" i="1" l="1"/>
  <c r="M152" i="1"/>
  <c r="L154" i="1" l="1"/>
  <c r="M153" i="1"/>
  <c r="L155" i="1" l="1"/>
  <c r="M154" i="1"/>
  <c r="L156" i="1" l="1"/>
  <c r="M155" i="1"/>
  <c r="L157" i="1" l="1"/>
  <c r="M156" i="1"/>
  <c r="L158" i="1" l="1"/>
  <c r="M157" i="1"/>
  <c r="L159" i="1" l="1"/>
  <c r="M158" i="1"/>
  <c r="L160" i="1" l="1"/>
  <c r="M159" i="1"/>
  <c r="L161" i="1" l="1"/>
  <c r="M160" i="1"/>
  <c r="M161" i="1" l="1"/>
  <c r="L162" i="1"/>
  <c r="L163" i="1" l="1"/>
  <c r="M162" i="1"/>
  <c r="L164" i="1" l="1"/>
  <c r="M163" i="1"/>
  <c r="L165" i="1" l="1"/>
  <c r="M164" i="1"/>
  <c r="L166" i="1" l="1"/>
  <c r="M165" i="1"/>
  <c r="L167" i="1" l="1"/>
  <c r="M166" i="1"/>
  <c r="L168" i="1" l="1"/>
  <c r="M167" i="1"/>
  <c r="L169" i="1" l="1"/>
  <c r="M168" i="1"/>
  <c r="L170" i="1" l="1"/>
  <c r="M169" i="1"/>
  <c r="L171" i="1" l="1"/>
  <c r="M170" i="1"/>
  <c r="L172" i="1" l="1"/>
  <c r="M171" i="1"/>
  <c r="L173" i="1" l="1"/>
  <c r="M172" i="1"/>
  <c r="L174" i="1" l="1"/>
  <c r="M173" i="1"/>
  <c r="M174" i="1" l="1"/>
  <c r="L175" i="1"/>
  <c r="L176" i="1" l="1"/>
  <c r="M175" i="1"/>
  <c r="L177" i="1" l="1"/>
  <c r="M176" i="1"/>
  <c r="L178" i="1" l="1"/>
  <c r="M177" i="1"/>
  <c r="L179" i="1" l="1"/>
  <c r="M178" i="1"/>
  <c r="L180" i="1" l="1"/>
  <c r="M179" i="1"/>
  <c r="M180" i="1" l="1"/>
  <c r="L181" i="1"/>
  <c r="L182" i="1" l="1"/>
  <c r="M181" i="1"/>
  <c r="M182" i="1" l="1"/>
  <c r="L183" i="1"/>
  <c r="L184" i="1" l="1"/>
  <c r="M183" i="1"/>
  <c r="M184" i="1" l="1"/>
  <c r="L185" i="1"/>
  <c r="M185" i="1" l="1"/>
  <c r="L186" i="1"/>
  <c r="M186" i="1" l="1"/>
  <c r="L187" i="1"/>
  <c r="M187" i="1" l="1"/>
  <c r="L188" i="1"/>
  <c r="M188" i="1" l="1"/>
  <c r="L189" i="1"/>
  <c r="M189" i="1" l="1"/>
  <c r="L190" i="1"/>
  <c r="M190" i="1" l="1"/>
  <c r="L191" i="1"/>
  <c r="L192" i="1" l="1"/>
  <c r="M192" i="1" s="1"/>
  <c r="M191" i="1"/>
</calcChain>
</file>

<file path=xl/sharedStrings.xml><?xml version="1.0" encoding="utf-8"?>
<sst xmlns="http://schemas.openxmlformats.org/spreadsheetml/2006/main" count="53" uniqueCount="52">
  <si>
    <t>Mes calculs pour mon projet de SY03</t>
  </si>
  <si>
    <t>Temps (s)</t>
  </si>
  <si>
    <t>Données</t>
  </si>
  <si>
    <t>Masse</t>
  </si>
  <si>
    <t>kg</t>
  </si>
  <si>
    <t>S.Cx</t>
  </si>
  <si>
    <t>Coeff. roul.</t>
  </si>
  <si>
    <t>kg/m^3</t>
  </si>
  <si>
    <t>m/s²</t>
  </si>
  <si>
    <t>Vitesse (km/h)</t>
  </si>
  <si>
    <t>Pente (%)</t>
  </si>
  <si>
    <t>Vitesse (m/s)</t>
  </si>
  <si>
    <t>M*dV/dt (N)</t>
  </si>
  <si>
    <t>F_aero (N)</t>
  </si>
  <si>
    <t>F_roul (N)</t>
  </si>
  <si>
    <t>kW</t>
  </si>
  <si>
    <t>abs(P_max)</t>
  </si>
  <si>
    <t>P_moy</t>
  </si>
  <si>
    <t>P.sin(a) (N)</t>
  </si>
  <si>
    <t>m²</t>
  </si>
  <si>
    <t>rho_air</t>
  </si>
  <si>
    <t>g_Terre</t>
  </si>
  <si>
    <t>F_appli (N)</t>
  </si>
  <si>
    <t>P_appli (kW)</t>
  </si>
  <si>
    <t>abs(P_appli) (kW)</t>
  </si>
  <si>
    <t>E_appli (kJ)</t>
  </si>
  <si>
    <t>E_appli (Wh)</t>
  </si>
  <si>
    <t>Mot. : 1 / Gén. : -1</t>
  </si>
  <si>
    <t>Rapport de réduction</t>
  </si>
  <si>
    <t>Rendement transmission</t>
  </si>
  <si>
    <t>Rayon roue</t>
  </si>
  <si>
    <t>m</t>
  </si>
  <si>
    <t>w_roue (rad/s)</t>
  </si>
  <si>
    <t>C_roue (N.m)</t>
  </si>
  <si>
    <t>w_mot (rad/s)</t>
  </si>
  <si>
    <t>C_mot (N.m)</t>
  </si>
  <si>
    <t>Cste couple</t>
  </si>
  <si>
    <t>N.m/A</t>
  </si>
  <si>
    <t>Cste vitesse</t>
  </si>
  <si>
    <t>V/rad/s</t>
  </si>
  <si>
    <t>I_mot (A)</t>
  </si>
  <si>
    <t>U_mot (V)</t>
  </si>
  <si>
    <t>Calculs et données bloc moteur-réducteur</t>
  </si>
  <si>
    <t>Calculs et données électriques</t>
  </si>
  <si>
    <t>U_stockage</t>
  </si>
  <si>
    <t>V</t>
  </si>
  <si>
    <t>U_stock  (V)</t>
  </si>
  <si>
    <t>I_stock (A)</t>
  </si>
  <si>
    <t>P_mot (W)</t>
  </si>
  <si>
    <t>P_stock (W)</t>
  </si>
  <si>
    <t>eta_CEP</t>
  </si>
  <si>
    <t>E_stock (Wh)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</si>
</sst>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52578503253846E-2"/>
          <c:y val="3.4987277353689568E-2"/>
          <c:w val="0.85695020175374803"/>
          <c:h val="0.85280399110416538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Feuil1!$J$11</c:f>
              <c:strCache>
                <c:ptCount val="1"/>
                <c:pt idx="0">
                  <c:v>P_appli (kW)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Feuil1!$A$12:$A$192</c:f>
              <c:numCache>
                <c:formatCode>General</c:formatCode>
                <c:ptCount val="1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</c:numCache>
            </c:numRef>
          </c:xVal>
          <c:yVal>
            <c:numRef>
              <c:f>Feuil1!$J$12:$J$192</c:f>
              <c:numCache>
                <c:formatCode>0.0</c:formatCode>
                <c:ptCount val="1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9.5968045267489686</c:v>
                </c:pt>
                <c:pt idx="4">
                  <c:v>19.256880658436216</c:v>
                </c:pt>
                <c:pt idx="5">
                  <c:v>29.043499999999987</c:v>
                </c:pt>
                <c:pt idx="6">
                  <c:v>39.019934156378611</c:v>
                </c:pt>
                <c:pt idx="7">
                  <c:v>2.9531584362139922</c:v>
                </c:pt>
                <c:pt idx="8">
                  <c:v>2.9531584362139922</c:v>
                </c:pt>
                <c:pt idx="9">
                  <c:v>2.9531584362139922</c:v>
                </c:pt>
                <c:pt idx="10">
                  <c:v>2.9531584362139922</c:v>
                </c:pt>
                <c:pt idx="11">
                  <c:v>2.9531584362139922</c:v>
                </c:pt>
                <c:pt idx="12">
                  <c:v>2.9531584362139922</c:v>
                </c:pt>
                <c:pt idx="13">
                  <c:v>2.9531584362139922</c:v>
                </c:pt>
                <c:pt idx="14">
                  <c:v>2.9531584362139922</c:v>
                </c:pt>
                <c:pt idx="15">
                  <c:v>2.9531584362139922</c:v>
                </c:pt>
                <c:pt idx="16">
                  <c:v>2.9531584362139922</c:v>
                </c:pt>
                <c:pt idx="17">
                  <c:v>2.9531584362139922</c:v>
                </c:pt>
                <c:pt idx="18">
                  <c:v>2.9531584362139922</c:v>
                </c:pt>
                <c:pt idx="19">
                  <c:v>2.9531584362139922</c:v>
                </c:pt>
                <c:pt idx="20">
                  <c:v>26.101306584362113</c:v>
                </c:pt>
                <c:pt idx="21">
                  <c:v>29.015931841563827</c:v>
                </c:pt>
                <c:pt idx="22">
                  <c:v>32.017555555555496</c:v>
                </c:pt>
                <c:pt idx="23">
                  <c:v>35.114086676954734</c:v>
                </c:pt>
                <c:pt idx="24">
                  <c:v>38.313434156378605</c:v>
                </c:pt>
                <c:pt idx="25">
                  <c:v>41.623506944444451</c:v>
                </c:pt>
                <c:pt idx="26">
                  <c:v>8.0151769547325102</c:v>
                </c:pt>
                <c:pt idx="27">
                  <c:v>8.0151769547325102</c:v>
                </c:pt>
                <c:pt idx="28">
                  <c:v>8.0151769547325102</c:v>
                </c:pt>
                <c:pt idx="29">
                  <c:v>8.0151769547325102</c:v>
                </c:pt>
                <c:pt idx="30">
                  <c:v>8.0151769547325102</c:v>
                </c:pt>
                <c:pt idx="31">
                  <c:v>8.0151769547325102</c:v>
                </c:pt>
                <c:pt idx="32">
                  <c:v>8.0151769547325102</c:v>
                </c:pt>
                <c:pt idx="33">
                  <c:v>8.0151769547325102</c:v>
                </c:pt>
                <c:pt idx="34">
                  <c:v>8.0151769547325102</c:v>
                </c:pt>
                <c:pt idx="35">
                  <c:v>8.0151769547325102</c:v>
                </c:pt>
                <c:pt idx="36">
                  <c:v>8.0151769547325102</c:v>
                </c:pt>
                <c:pt idx="37">
                  <c:v>8.0151769547325102</c:v>
                </c:pt>
                <c:pt idx="38">
                  <c:v>8.0151769547325102</c:v>
                </c:pt>
                <c:pt idx="39">
                  <c:v>8.0151769547325102</c:v>
                </c:pt>
                <c:pt idx="40">
                  <c:v>8.0151769547325102</c:v>
                </c:pt>
                <c:pt idx="41">
                  <c:v>8.0151769547325102</c:v>
                </c:pt>
                <c:pt idx="42">
                  <c:v>8.0151769547325102</c:v>
                </c:pt>
                <c:pt idx="43">
                  <c:v>8.0151769547325102</c:v>
                </c:pt>
                <c:pt idx="44">
                  <c:v>8.0151769547325102</c:v>
                </c:pt>
                <c:pt idx="45">
                  <c:v>46.792096940387971</c:v>
                </c:pt>
                <c:pt idx="46">
                  <c:v>83.829133977425016</c:v>
                </c:pt>
                <c:pt idx="47">
                  <c:v>89.807941733730132</c:v>
                </c:pt>
                <c:pt idx="48">
                  <c:v>95.921201650529085</c:v>
                </c:pt>
                <c:pt idx="49">
                  <c:v>102.17682267843912</c:v>
                </c:pt>
                <c:pt idx="50">
                  <c:v>90.064195249559006</c:v>
                </c:pt>
                <c:pt idx="51">
                  <c:v>93.427594100872938</c:v>
                </c:pt>
                <c:pt idx="52">
                  <c:v>96.849645729964763</c:v>
                </c:pt>
                <c:pt idx="53">
                  <c:v>100.33205847016747</c:v>
                </c:pt>
                <c:pt idx="54">
                  <c:v>103.87654065481473</c:v>
                </c:pt>
                <c:pt idx="55">
                  <c:v>107.4848006172399</c:v>
                </c:pt>
                <c:pt idx="56">
                  <c:v>111.15854669077578</c:v>
                </c:pt>
                <c:pt idx="57">
                  <c:v>114.89948720875665</c:v>
                </c:pt>
                <c:pt idx="58">
                  <c:v>118.70933050451504</c:v>
                </c:pt>
                <c:pt idx="59">
                  <c:v>122.58978491138424</c:v>
                </c:pt>
                <c:pt idx="60">
                  <c:v>90.43144765158722</c:v>
                </c:pt>
                <c:pt idx="61">
                  <c:v>90.43144765158722</c:v>
                </c:pt>
                <c:pt idx="62">
                  <c:v>90.43144765158722</c:v>
                </c:pt>
                <c:pt idx="63">
                  <c:v>90.43144765158722</c:v>
                </c:pt>
                <c:pt idx="64">
                  <c:v>90.43144765158722</c:v>
                </c:pt>
                <c:pt idx="65">
                  <c:v>90.43144765158722</c:v>
                </c:pt>
                <c:pt idx="66">
                  <c:v>90.43144765158722</c:v>
                </c:pt>
                <c:pt idx="67">
                  <c:v>90.43144765158722</c:v>
                </c:pt>
                <c:pt idx="68">
                  <c:v>90.43144765158722</c:v>
                </c:pt>
                <c:pt idx="69">
                  <c:v>90.43144765158722</c:v>
                </c:pt>
                <c:pt idx="70">
                  <c:v>90.43144765158722</c:v>
                </c:pt>
                <c:pt idx="71">
                  <c:v>90.43144765158722</c:v>
                </c:pt>
                <c:pt idx="72">
                  <c:v>90.43144765158722</c:v>
                </c:pt>
                <c:pt idx="73">
                  <c:v>90.43144765158722</c:v>
                </c:pt>
                <c:pt idx="74">
                  <c:v>90.43144765158722</c:v>
                </c:pt>
                <c:pt idx="75">
                  <c:v>90.43144765158722</c:v>
                </c:pt>
                <c:pt idx="76">
                  <c:v>90.43144765158722</c:v>
                </c:pt>
                <c:pt idx="77">
                  <c:v>90.43144765158722</c:v>
                </c:pt>
                <c:pt idx="78">
                  <c:v>90.43144765158722</c:v>
                </c:pt>
                <c:pt idx="79">
                  <c:v>90.43144765158722</c:v>
                </c:pt>
                <c:pt idx="80">
                  <c:v>90.43144765158722</c:v>
                </c:pt>
                <c:pt idx="81">
                  <c:v>90.43144765158722</c:v>
                </c:pt>
                <c:pt idx="82">
                  <c:v>90.43144765158722</c:v>
                </c:pt>
                <c:pt idx="83">
                  <c:v>90.43144765158722</c:v>
                </c:pt>
                <c:pt idx="84">
                  <c:v>90.43144765158722</c:v>
                </c:pt>
                <c:pt idx="85">
                  <c:v>90.43144765158722</c:v>
                </c:pt>
                <c:pt idx="86">
                  <c:v>90.43144765158722</c:v>
                </c:pt>
                <c:pt idx="87">
                  <c:v>90.43144765158722</c:v>
                </c:pt>
                <c:pt idx="88">
                  <c:v>90.43144765158722</c:v>
                </c:pt>
                <c:pt idx="89">
                  <c:v>90.43144765158722</c:v>
                </c:pt>
                <c:pt idx="90">
                  <c:v>90.43144765158722</c:v>
                </c:pt>
                <c:pt idx="91">
                  <c:v>90.43144765158722</c:v>
                </c:pt>
                <c:pt idx="92">
                  <c:v>90.43144765158722</c:v>
                </c:pt>
                <c:pt idx="93">
                  <c:v>90.43144765158722</c:v>
                </c:pt>
                <c:pt idx="94">
                  <c:v>90.43144765158722</c:v>
                </c:pt>
                <c:pt idx="95">
                  <c:v>90.43144765158722</c:v>
                </c:pt>
                <c:pt idx="96">
                  <c:v>90.43144765158722</c:v>
                </c:pt>
                <c:pt idx="97">
                  <c:v>90.43144765158722</c:v>
                </c:pt>
                <c:pt idx="98">
                  <c:v>90.43144765158722</c:v>
                </c:pt>
                <c:pt idx="99">
                  <c:v>90.43144765158722</c:v>
                </c:pt>
                <c:pt idx="100">
                  <c:v>90.43144765158722</c:v>
                </c:pt>
                <c:pt idx="101">
                  <c:v>90.43144765158722</c:v>
                </c:pt>
                <c:pt idx="102">
                  <c:v>90.43144765158722</c:v>
                </c:pt>
                <c:pt idx="103">
                  <c:v>90.43144765158722</c:v>
                </c:pt>
                <c:pt idx="104">
                  <c:v>90.43144765158722</c:v>
                </c:pt>
                <c:pt idx="105">
                  <c:v>90.43144765158722</c:v>
                </c:pt>
                <c:pt idx="106">
                  <c:v>90.43144765158722</c:v>
                </c:pt>
                <c:pt idx="107">
                  <c:v>90.43144765158722</c:v>
                </c:pt>
                <c:pt idx="108">
                  <c:v>90.43144765158722</c:v>
                </c:pt>
                <c:pt idx="109">
                  <c:v>90.43144765158722</c:v>
                </c:pt>
                <c:pt idx="110">
                  <c:v>90.43144765158722</c:v>
                </c:pt>
                <c:pt idx="111">
                  <c:v>90.43144765158722</c:v>
                </c:pt>
                <c:pt idx="112">
                  <c:v>-35.687605429706757</c:v>
                </c:pt>
                <c:pt idx="113">
                  <c:v>-35.687605429706757</c:v>
                </c:pt>
                <c:pt idx="114">
                  <c:v>-35.687605429706757</c:v>
                </c:pt>
                <c:pt idx="115">
                  <c:v>-35.687605429706757</c:v>
                </c:pt>
                <c:pt idx="116">
                  <c:v>-35.687605429706757</c:v>
                </c:pt>
                <c:pt idx="117">
                  <c:v>-35.687605429706757</c:v>
                </c:pt>
                <c:pt idx="118">
                  <c:v>-35.687605429706757</c:v>
                </c:pt>
                <c:pt idx="119">
                  <c:v>-35.687605429706757</c:v>
                </c:pt>
                <c:pt idx="120">
                  <c:v>-95.872790614891812</c:v>
                </c:pt>
                <c:pt idx="121">
                  <c:v>-93.86602759741497</c:v>
                </c:pt>
                <c:pt idx="122">
                  <c:v>-91.661540814506296</c:v>
                </c:pt>
                <c:pt idx="123">
                  <c:v>-89.267239216782386</c:v>
                </c:pt>
                <c:pt idx="124">
                  <c:v>-86.691031754861086</c:v>
                </c:pt>
                <c:pt idx="125">
                  <c:v>-83.940827379359433</c:v>
                </c:pt>
                <c:pt idx="126">
                  <c:v>-81.024535040895046</c:v>
                </c:pt>
                <c:pt idx="127">
                  <c:v>-77.95006369008486</c:v>
                </c:pt>
                <c:pt idx="128">
                  <c:v>-74.725322277546297</c:v>
                </c:pt>
                <c:pt idx="129">
                  <c:v>-71.358219753896606</c:v>
                </c:pt>
                <c:pt idx="130">
                  <c:v>-30.819628032716025</c:v>
                </c:pt>
                <c:pt idx="131">
                  <c:v>-30.819628032716025</c:v>
                </c:pt>
                <c:pt idx="132">
                  <c:v>-30.819628032716025</c:v>
                </c:pt>
                <c:pt idx="133">
                  <c:v>-30.819628032716025</c:v>
                </c:pt>
                <c:pt idx="134">
                  <c:v>-30.819628032716025</c:v>
                </c:pt>
                <c:pt idx="135">
                  <c:v>-30.819628032716025</c:v>
                </c:pt>
                <c:pt idx="136">
                  <c:v>-30.819628032716025</c:v>
                </c:pt>
                <c:pt idx="137">
                  <c:v>-30.819628032716025</c:v>
                </c:pt>
                <c:pt idx="138">
                  <c:v>-30.819628032716025</c:v>
                </c:pt>
                <c:pt idx="139">
                  <c:v>-30.819628032716025</c:v>
                </c:pt>
                <c:pt idx="140">
                  <c:v>-30.819628032716025</c:v>
                </c:pt>
                <c:pt idx="141">
                  <c:v>-30.819628032716025</c:v>
                </c:pt>
                <c:pt idx="142">
                  <c:v>-30.819628032716025</c:v>
                </c:pt>
                <c:pt idx="143">
                  <c:v>-30.819628032716025</c:v>
                </c:pt>
                <c:pt idx="144">
                  <c:v>-30.819628032716025</c:v>
                </c:pt>
                <c:pt idx="145">
                  <c:v>-30.819628032716025</c:v>
                </c:pt>
                <c:pt idx="146">
                  <c:v>-30.819628032716025</c:v>
                </c:pt>
                <c:pt idx="147">
                  <c:v>-30.819628032716025</c:v>
                </c:pt>
                <c:pt idx="148">
                  <c:v>-30.819628032716025</c:v>
                </c:pt>
                <c:pt idx="149">
                  <c:v>-30.819628032716025</c:v>
                </c:pt>
                <c:pt idx="150">
                  <c:v>-30.819628032716025</c:v>
                </c:pt>
                <c:pt idx="151">
                  <c:v>-30.819628032716025</c:v>
                </c:pt>
                <c:pt idx="152">
                  <c:v>-30.819628032716025</c:v>
                </c:pt>
                <c:pt idx="153">
                  <c:v>-30.819628032716025</c:v>
                </c:pt>
                <c:pt idx="154">
                  <c:v>-30.819628032716025</c:v>
                </c:pt>
                <c:pt idx="155">
                  <c:v>-30.819628032716025</c:v>
                </c:pt>
                <c:pt idx="156">
                  <c:v>-30.819628032716025</c:v>
                </c:pt>
                <c:pt idx="157">
                  <c:v>-30.819628032716025</c:v>
                </c:pt>
                <c:pt idx="158">
                  <c:v>-30.819628032716025</c:v>
                </c:pt>
                <c:pt idx="159">
                  <c:v>-30.819628032716025</c:v>
                </c:pt>
                <c:pt idx="160">
                  <c:v>-30.819628032716025</c:v>
                </c:pt>
                <c:pt idx="161">
                  <c:v>-30.819628032716025</c:v>
                </c:pt>
                <c:pt idx="162">
                  <c:v>-30.819628032716025</c:v>
                </c:pt>
                <c:pt idx="163">
                  <c:v>-67.856665069753078</c:v>
                </c:pt>
                <c:pt idx="164">
                  <c:v>-64.228567175733019</c:v>
                </c:pt>
                <c:pt idx="165">
                  <c:v>-60.481835022453687</c:v>
                </c:pt>
                <c:pt idx="166">
                  <c:v>-56.624377560532324</c:v>
                </c:pt>
                <c:pt idx="167">
                  <c:v>-52.664103740586455</c:v>
                </c:pt>
                <c:pt idx="168">
                  <c:v>-48.608922513232983</c:v>
                </c:pt>
                <c:pt idx="169">
                  <c:v>-44.466742829089505</c:v>
                </c:pt>
                <c:pt idx="170">
                  <c:v>-40.245473638773149</c:v>
                </c:pt>
                <c:pt idx="171">
                  <c:v>-35.953023892901228</c:v>
                </c:pt>
                <c:pt idx="172">
                  <c:v>-31.597302542091018</c:v>
                </c:pt>
                <c:pt idx="173">
                  <c:v>-27.186218536959878</c:v>
                </c:pt>
                <c:pt idx="174">
                  <c:v>-22.727680828124999</c:v>
                </c:pt>
                <c:pt idx="175">
                  <c:v>-18.229598366203692</c:v>
                </c:pt>
                <c:pt idx="176">
                  <c:v>-13.699880101813271</c:v>
                </c:pt>
                <c:pt idx="177">
                  <c:v>-9.1464349855709859</c:v>
                </c:pt>
                <c:pt idx="178">
                  <c:v>-4.5771719680941354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88-47ED-86BF-15DAE81C9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127104"/>
        <c:axId val="486123496"/>
      </c:scatterChart>
      <c:scatterChart>
        <c:scatterStyle val="lineMarker"/>
        <c:varyColors val="0"/>
        <c:ser>
          <c:idx val="1"/>
          <c:order val="1"/>
          <c:tx>
            <c:strRef>
              <c:f>Feuil1!$B$11</c:f>
              <c:strCache>
                <c:ptCount val="1"/>
                <c:pt idx="0">
                  <c:v>Vitesse (km/h)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Feuil1!$A$12:$A$192</c:f>
              <c:numCache>
                <c:formatCode>General</c:formatCode>
                <c:ptCount val="1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</c:numCache>
            </c:numRef>
          </c:xVal>
          <c:yVal>
            <c:numRef>
              <c:f>Feuil1!$B$12:$B$192</c:f>
              <c:numCache>
                <c:formatCode>General</c:formatCode>
                <c:ptCount val="1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  <c:pt idx="6">
                  <c:v>40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80</c:v>
                </c:pt>
                <c:pt idx="30">
                  <c:v>80</c:v>
                </c:pt>
                <c:pt idx="31">
                  <c:v>80</c:v>
                </c:pt>
                <c:pt idx="32">
                  <c:v>80</c:v>
                </c:pt>
                <c:pt idx="33">
                  <c:v>80</c:v>
                </c:pt>
                <c:pt idx="34">
                  <c:v>80</c:v>
                </c:pt>
                <c:pt idx="35">
                  <c:v>80</c:v>
                </c:pt>
                <c:pt idx="36">
                  <c:v>80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  <c:pt idx="40">
                  <c:v>80</c:v>
                </c:pt>
                <c:pt idx="41">
                  <c:v>80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</c:v>
                </c:pt>
                <c:pt idx="47">
                  <c:v>85</c:v>
                </c:pt>
                <c:pt idx="48">
                  <c:v>90</c:v>
                </c:pt>
                <c:pt idx="49">
                  <c:v>95</c:v>
                </c:pt>
                <c:pt idx="50">
                  <c:v>100</c:v>
                </c:pt>
                <c:pt idx="51">
                  <c:v>103</c:v>
                </c:pt>
                <c:pt idx="52">
                  <c:v>106</c:v>
                </c:pt>
                <c:pt idx="53">
                  <c:v>109</c:v>
                </c:pt>
                <c:pt idx="54">
                  <c:v>112</c:v>
                </c:pt>
                <c:pt idx="55">
                  <c:v>115</c:v>
                </c:pt>
                <c:pt idx="56">
                  <c:v>118</c:v>
                </c:pt>
                <c:pt idx="57">
                  <c:v>121</c:v>
                </c:pt>
                <c:pt idx="58">
                  <c:v>124</c:v>
                </c:pt>
                <c:pt idx="59">
                  <c:v>127</c:v>
                </c:pt>
                <c:pt idx="60">
                  <c:v>130</c:v>
                </c:pt>
                <c:pt idx="61">
                  <c:v>130</c:v>
                </c:pt>
                <c:pt idx="62">
                  <c:v>130</c:v>
                </c:pt>
                <c:pt idx="63">
                  <c:v>130</c:v>
                </c:pt>
                <c:pt idx="64">
                  <c:v>130</c:v>
                </c:pt>
                <c:pt idx="65">
                  <c:v>130</c:v>
                </c:pt>
                <c:pt idx="66">
                  <c:v>130</c:v>
                </c:pt>
                <c:pt idx="67">
                  <c:v>130</c:v>
                </c:pt>
                <c:pt idx="68">
                  <c:v>130</c:v>
                </c:pt>
                <c:pt idx="69">
                  <c:v>130</c:v>
                </c:pt>
                <c:pt idx="70">
                  <c:v>130</c:v>
                </c:pt>
                <c:pt idx="71">
                  <c:v>130</c:v>
                </c:pt>
                <c:pt idx="72">
                  <c:v>130</c:v>
                </c:pt>
                <c:pt idx="73">
                  <c:v>130</c:v>
                </c:pt>
                <c:pt idx="74">
                  <c:v>130</c:v>
                </c:pt>
                <c:pt idx="75">
                  <c:v>130</c:v>
                </c:pt>
                <c:pt idx="76">
                  <c:v>130</c:v>
                </c:pt>
                <c:pt idx="77">
                  <c:v>130</c:v>
                </c:pt>
                <c:pt idx="78">
                  <c:v>130</c:v>
                </c:pt>
                <c:pt idx="79">
                  <c:v>130</c:v>
                </c:pt>
                <c:pt idx="80">
                  <c:v>130</c:v>
                </c:pt>
                <c:pt idx="81">
                  <c:v>130</c:v>
                </c:pt>
                <c:pt idx="82">
                  <c:v>130</c:v>
                </c:pt>
                <c:pt idx="83">
                  <c:v>130</c:v>
                </c:pt>
                <c:pt idx="84">
                  <c:v>130</c:v>
                </c:pt>
                <c:pt idx="85">
                  <c:v>130</c:v>
                </c:pt>
                <c:pt idx="86">
                  <c:v>130</c:v>
                </c:pt>
                <c:pt idx="87">
                  <c:v>130</c:v>
                </c:pt>
                <c:pt idx="88">
                  <c:v>130</c:v>
                </c:pt>
                <c:pt idx="89">
                  <c:v>130</c:v>
                </c:pt>
                <c:pt idx="90">
                  <c:v>130</c:v>
                </c:pt>
                <c:pt idx="91">
                  <c:v>130</c:v>
                </c:pt>
                <c:pt idx="92">
                  <c:v>130</c:v>
                </c:pt>
                <c:pt idx="93">
                  <c:v>130</c:v>
                </c:pt>
                <c:pt idx="94">
                  <c:v>130</c:v>
                </c:pt>
                <c:pt idx="95">
                  <c:v>130</c:v>
                </c:pt>
                <c:pt idx="96">
                  <c:v>130</c:v>
                </c:pt>
                <c:pt idx="97">
                  <c:v>130</c:v>
                </c:pt>
                <c:pt idx="98">
                  <c:v>130</c:v>
                </c:pt>
                <c:pt idx="99">
                  <c:v>130</c:v>
                </c:pt>
                <c:pt idx="100">
                  <c:v>130</c:v>
                </c:pt>
                <c:pt idx="101">
                  <c:v>130</c:v>
                </c:pt>
                <c:pt idx="102">
                  <c:v>130</c:v>
                </c:pt>
                <c:pt idx="103">
                  <c:v>130</c:v>
                </c:pt>
                <c:pt idx="104">
                  <c:v>130</c:v>
                </c:pt>
                <c:pt idx="105">
                  <c:v>130</c:v>
                </c:pt>
                <c:pt idx="106">
                  <c:v>130</c:v>
                </c:pt>
                <c:pt idx="107">
                  <c:v>130</c:v>
                </c:pt>
                <c:pt idx="108">
                  <c:v>130</c:v>
                </c:pt>
                <c:pt idx="109">
                  <c:v>130</c:v>
                </c:pt>
                <c:pt idx="110">
                  <c:v>130</c:v>
                </c:pt>
                <c:pt idx="111">
                  <c:v>130</c:v>
                </c:pt>
                <c:pt idx="112">
                  <c:v>130</c:v>
                </c:pt>
                <c:pt idx="113">
                  <c:v>130</c:v>
                </c:pt>
                <c:pt idx="114">
                  <c:v>130</c:v>
                </c:pt>
                <c:pt idx="115">
                  <c:v>130</c:v>
                </c:pt>
                <c:pt idx="116">
                  <c:v>130</c:v>
                </c:pt>
                <c:pt idx="117">
                  <c:v>130</c:v>
                </c:pt>
                <c:pt idx="118">
                  <c:v>130</c:v>
                </c:pt>
                <c:pt idx="119">
                  <c:v>130</c:v>
                </c:pt>
                <c:pt idx="120">
                  <c:v>130</c:v>
                </c:pt>
                <c:pt idx="121">
                  <c:v>125</c:v>
                </c:pt>
                <c:pt idx="122">
                  <c:v>120</c:v>
                </c:pt>
                <c:pt idx="123">
                  <c:v>115</c:v>
                </c:pt>
                <c:pt idx="124">
                  <c:v>110</c:v>
                </c:pt>
                <c:pt idx="125">
                  <c:v>105</c:v>
                </c:pt>
                <c:pt idx="126">
                  <c:v>100</c:v>
                </c:pt>
                <c:pt idx="127">
                  <c:v>95</c:v>
                </c:pt>
                <c:pt idx="128">
                  <c:v>90</c:v>
                </c:pt>
                <c:pt idx="129">
                  <c:v>85</c:v>
                </c:pt>
                <c:pt idx="130">
                  <c:v>80</c:v>
                </c:pt>
                <c:pt idx="131">
                  <c:v>80</c:v>
                </c:pt>
                <c:pt idx="132">
                  <c:v>80</c:v>
                </c:pt>
                <c:pt idx="133">
                  <c:v>80</c:v>
                </c:pt>
                <c:pt idx="134">
                  <c:v>80</c:v>
                </c:pt>
                <c:pt idx="135">
                  <c:v>80</c:v>
                </c:pt>
                <c:pt idx="136">
                  <c:v>80</c:v>
                </c:pt>
                <c:pt idx="137">
                  <c:v>80</c:v>
                </c:pt>
                <c:pt idx="138">
                  <c:v>80</c:v>
                </c:pt>
                <c:pt idx="139">
                  <c:v>80</c:v>
                </c:pt>
                <c:pt idx="140">
                  <c:v>80</c:v>
                </c:pt>
                <c:pt idx="141">
                  <c:v>80</c:v>
                </c:pt>
                <c:pt idx="142">
                  <c:v>80</c:v>
                </c:pt>
                <c:pt idx="143">
                  <c:v>80</c:v>
                </c:pt>
                <c:pt idx="144">
                  <c:v>80</c:v>
                </c:pt>
                <c:pt idx="145">
                  <c:v>80</c:v>
                </c:pt>
                <c:pt idx="146">
                  <c:v>80</c:v>
                </c:pt>
                <c:pt idx="147">
                  <c:v>80</c:v>
                </c:pt>
                <c:pt idx="148">
                  <c:v>80</c:v>
                </c:pt>
                <c:pt idx="149">
                  <c:v>80</c:v>
                </c:pt>
                <c:pt idx="150">
                  <c:v>80</c:v>
                </c:pt>
                <c:pt idx="151">
                  <c:v>80</c:v>
                </c:pt>
                <c:pt idx="152">
                  <c:v>80</c:v>
                </c:pt>
                <c:pt idx="153">
                  <c:v>80</c:v>
                </c:pt>
                <c:pt idx="154">
                  <c:v>80</c:v>
                </c:pt>
                <c:pt idx="155">
                  <c:v>80</c:v>
                </c:pt>
                <c:pt idx="156">
                  <c:v>80</c:v>
                </c:pt>
                <c:pt idx="157">
                  <c:v>80</c:v>
                </c:pt>
                <c:pt idx="158">
                  <c:v>80</c:v>
                </c:pt>
                <c:pt idx="159">
                  <c:v>80</c:v>
                </c:pt>
                <c:pt idx="160">
                  <c:v>80</c:v>
                </c:pt>
                <c:pt idx="161">
                  <c:v>80</c:v>
                </c:pt>
                <c:pt idx="162">
                  <c:v>80</c:v>
                </c:pt>
                <c:pt idx="163">
                  <c:v>80</c:v>
                </c:pt>
                <c:pt idx="164">
                  <c:v>75</c:v>
                </c:pt>
                <c:pt idx="165">
                  <c:v>70</c:v>
                </c:pt>
                <c:pt idx="166">
                  <c:v>65</c:v>
                </c:pt>
                <c:pt idx="167">
                  <c:v>60</c:v>
                </c:pt>
                <c:pt idx="168">
                  <c:v>55</c:v>
                </c:pt>
                <c:pt idx="169">
                  <c:v>50</c:v>
                </c:pt>
                <c:pt idx="170">
                  <c:v>45</c:v>
                </c:pt>
                <c:pt idx="171">
                  <c:v>40</c:v>
                </c:pt>
                <c:pt idx="172">
                  <c:v>35</c:v>
                </c:pt>
                <c:pt idx="173">
                  <c:v>30</c:v>
                </c:pt>
                <c:pt idx="174">
                  <c:v>25</c:v>
                </c:pt>
                <c:pt idx="175">
                  <c:v>20</c:v>
                </c:pt>
                <c:pt idx="176">
                  <c:v>15</c:v>
                </c:pt>
                <c:pt idx="177">
                  <c:v>10</c:v>
                </c:pt>
                <c:pt idx="178">
                  <c:v>5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788-47ED-86BF-15DAE81C9C48}"/>
            </c:ext>
          </c:extLst>
        </c:ser>
        <c:ser>
          <c:idx val="3"/>
          <c:order val="2"/>
          <c:tx>
            <c:strRef>
              <c:f>Feuil1!$C$11</c:f>
              <c:strCache>
                <c:ptCount val="1"/>
                <c:pt idx="0">
                  <c:v>Pente (%)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Feuil1!$A$12:$A$192</c:f>
              <c:numCache>
                <c:formatCode>General</c:formatCode>
                <c:ptCount val="1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</c:numCache>
            </c:numRef>
          </c:xVal>
          <c:yVal>
            <c:numRef>
              <c:f>Feuil1!$C$12:$C$192</c:f>
              <c:numCache>
                <c:formatCode>General</c:formatCode>
                <c:ptCount val="1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15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15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3">
                  <c:v>15</c:v>
                </c:pt>
                <c:pt idx="74">
                  <c:v>15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15</c:v>
                </c:pt>
                <c:pt idx="83">
                  <c:v>15</c:v>
                </c:pt>
                <c:pt idx="84">
                  <c:v>15</c:v>
                </c:pt>
                <c:pt idx="85">
                  <c:v>15</c:v>
                </c:pt>
                <c:pt idx="86">
                  <c:v>15</c:v>
                </c:pt>
                <c:pt idx="87">
                  <c:v>15</c:v>
                </c:pt>
                <c:pt idx="88">
                  <c:v>15</c:v>
                </c:pt>
                <c:pt idx="89">
                  <c:v>15</c:v>
                </c:pt>
                <c:pt idx="90">
                  <c:v>15</c:v>
                </c:pt>
                <c:pt idx="91">
                  <c:v>15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15</c:v>
                </c:pt>
                <c:pt idx="112">
                  <c:v>-15</c:v>
                </c:pt>
                <c:pt idx="113">
                  <c:v>-15</c:v>
                </c:pt>
                <c:pt idx="114">
                  <c:v>-15</c:v>
                </c:pt>
                <c:pt idx="115">
                  <c:v>-15</c:v>
                </c:pt>
                <c:pt idx="116">
                  <c:v>-15</c:v>
                </c:pt>
                <c:pt idx="117">
                  <c:v>-15</c:v>
                </c:pt>
                <c:pt idx="118">
                  <c:v>-15</c:v>
                </c:pt>
                <c:pt idx="119">
                  <c:v>-15</c:v>
                </c:pt>
                <c:pt idx="120">
                  <c:v>-15</c:v>
                </c:pt>
                <c:pt idx="121">
                  <c:v>-15</c:v>
                </c:pt>
                <c:pt idx="122">
                  <c:v>-15</c:v>
                </c:pt>
                <c:pt idx="123">
                  <c:v>-15</c:v>
                </c:pt>
                <c:pt idx="124">
                  <c:v>-15</c:v>
                </c:pt>
                <c:pt idx="125">
                  <c:v>-15</c:v>
                </c:pt>
                <c:pt idx="126">
                  <c:v>-15</c:v>
                </c:pt>
                <c:pt idx="127">
                  <c:v>-15</c:v>
                </c:pt>
                <c:pt idx="128">
                  <c:v>-15</c:v>
                </c:pt>
                <c:pt idx="129">
                  <c:v>-15</c:v>
                </c:pt>
                <c:pt idx="130">
                  <c:v>-15</c:v>
                </c:pt>
                <c:pt idx="131">
                  <c:v>-15</c:v>
                </c:pt>
                <c:pt idx="132">
                  <c:v>-15</c:v>
                </c:pt>
                <c:pt idx="133">
                  <c:v>-15</c:v>
                </c:pt>
                <c:pt idx="134">
                  <c:v>-15</c:v>
                </c:pt>
                <c:pt idx="135">
                  <c:v>-15</c:v>
                </c:pt>
                <c:pt idx="136">
                  <c:v>-15</c:v>
                </c:pt>
                <c:pt idx="137">
                  <c:v>-15</c:v>
                </c:pt>
                <c:pt idx="138">
                  <c:v>-15</c:v>
                </c:pt>
                <c:pt idx="139">
                  <c:v>-15</c:v>
                </c:pt>
                <c:pt idx="140">
                  <c:v>-15</c:v>
                </c:pt>
                <c:pt idx="141">
                  <c:v>-15</c:v>
                </c:pt>
                <c:pt idx="142">
                  <c:v>-15</c:v>
                </c:pt>
                <c:pt idx="143">
                  <c:v>-15</c:v>
                </c:pt>
                <c:pt idx="144">
                  <c:v>-15</c:v>
                </c:pt>
                <c:pt idx="145">
                  <c:v>-15</c:v>
                </c:pt>
                <c:pt idx="146">
                  <c:v>-15</c:v>
                </c:pt>
                <c:pt idx="147">
                  <c:v>-15</c:v>
                </c:pt>
                <c:pt idx="148">
                  <c:v>-15</c:v>
                </c:pt>
                <c:pt idx="149">
                  <c:v>-15</c:v>
                </c:pt>
                <c:pt idx="150">
                  <c:v>-15</c:v>
                </c:pt>
                <c:pt idx="151">
                  <c:v>-15</c:v>
                </c:pt>
                <c:pt idx="152">
                  <c:v>-15</c:v>
                </c:pt>
                <c:pt idx="153">
                  <c:v>-15</c:v>
                </c:pt>
                <c:pt idx="154">
                  <c:v>-15</c:v>
                </c:pt>
                <c:pt idx="155">
                  <c:v>-15</c:v>
                </c:pt>
                <c:pt idx="156">
                  <c:v>-15</c:v>
                </c:pt>
                <c:pt idx="157">
                  <c:v>-15</c:v>
                </c:pt>
                <c:pt idx="158">
                  <c:v>-15</c:v>
                </c:pt>
                <c:pt idx="159">
                  <c:v>-15</c:v>
                </c:pt>
                <c:pt idx="160">
                  <c:v>-15</c:v>
                </c:pt>
                <c:pt idx="161">
                  <c:v>-15</c:v>
                </c:pt>
                <c:pt idx="162">
                  <c:v>-15</c:v>
                </c:pt>
                <c:pt idx="163">
                  <c:v>-15</c:v>
                </c:pt>
                <c:pt idx="164">
                  <c:v>-15</c:v>
                </c:pt>
                <c:pt idx="165">
                  <c:v>-15</c:v>
                </c:pt>
                <c:pt idx="166">
                  <c:v>-15</c:v>
                </c:pt>
                <c:pt idx="167">
                  <c:v>-15</c:v>
                </c:pt>
                <c:pt idx="168">
                  <c:v>-15</c:v>
                </c:pt>
                <c:pt idx="169">
                  <c:v>-15</c:v>
                </c:pt>
                <c:pt idx="170">
                  <c:v>-15</c:v>
                </c:pt>
                <c:pt idx="171">
                  <c:v>-15</c:v>
                </c:pt>
                <c:pt idx="172">
                  <c:v>-15</c:v>
                </c:pt>
                <c:pt idx="173">
                  <c:v>-15</c:v>
                </c:pt>
                <c:pt idx="174">
                  <c:v>-15</c:v>
                </c:pt>
                <c:pt idx="175">
                  <c:v>-15</c:v>
                </c:pt>
                <c:pt idx="176">
                  <c:v>-15</c:v>
                </c:pt>
                <c:pt idx="177">
                  <c:v>-15</c:v>
                </c:pt>
                <c:pt idx="178">
                  <c:v>-15</c:v>
                </c:pt>
                <c:pt idx="179">
                  <c:v>-15</c:v>
                </c:pt>
                <c:pt idx="180">
                  <c:v>-15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788-47ED-86BF-15DAE81C9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362712"/>
        <c:axId val="488362384"/>
      </c:scatterChart>
      <c:valAx>
        <c:axId val="486127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Temps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123496"/>
        <c:crossesAt val="-200"/>
        <c:crossBetween val="midCat"/>
      </c:valAx>
      <c:valAx>
        <c:axId val="486123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Puissance (kW)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127104"/>
        <c:crosses val="autoZero"/>
        <c:crossBetween val="midCat"/>
      </c:valAx>
      <c:valAx>
        <c:axId val="488362384"/>
        <c:scaling>
          <c:orientation val="minMax"/>
          <c:max val="150"/>
          <c:min val="-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Vitesse (km/h) OU Pente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8362712"/>
        <c:crosses val="max"/>
        <c:crossBetween val="midCat"/>
        <c:majorUnit val="30"/>
      </c:valAx>
      <c:valAx>
        <c:axId val="488362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8362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2928939765584"/>
          <c:y val="0.6884095057215146"/>
          <c:w val="0.27341968186323906"/>
          <c:h val="0.11195605395869587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Feuil1!$U$11</c:f>
              <c:strCache>
                <c:ptCount val="1"/>
                <c:pt idx="0">
                  <c:v>U_mot (V)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Feuil1!$A$12:$A$192</c:f>
              <c:numCache>
                <c:formatCode>General</c:formatCode>
                <c:ptCount val="1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</c:numCache>
            </c:numRef>
          </c:xVal>
          <c:yVal>
            <c:numRef>
              <c:f>Feuil1!$U$12:$U$192</c:f>
              <c:numCache>
                <c:formatCode>0.0</c:formatCode>
                <c:ptCount val="1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42.097222222222229</c:v>
                </c:pt>
                <c:pt idx="4">
                  <c:v>84.194444444444457</c:v>
                </c:pt>
                <c:pt idx="5">
                  <c:v>126.29166666666669</c:v>
                </c:pt>
                <c:pt idx="6">
                  <c:v>168.38888888888891</c:v>
                </c:pt>
                <c:pt idx="7">
                  <c:v>210.48611111111111</c:v>
                </c:pt>
                <c:pt idx="8">
                  <c:v>210.48611111111111</c:v>
                </c:pt>
                <c:pt idx="9">
                  <c:v>210.48611111111111</c:v>
                </c:pt>
                <c:pt idx="10">
                  <c:v>210.48611111111111</c:v>
                </c:pt>
                <c:pt idx="11">
                  <c:v>210.48611111111111</c:v>
                </c:pt>
                <c:pt idx="12">
                  <c:v>210.48611111111111</c:v>
                </c:pt>
                <c:pt idx="13">
                  <c:v>210.48611111111111</c:v>
                </c:pt>
                <c:pt idx="14">
                  <c:v>210.48611111111111</c:v>
                </c:pt>
                <c:pt idx="15">
                  <c:v>210.48611111111111</c:v>
                </c:pt>
                <c:pt idx="16">
                  <c:v>210.48611111111111</c:v>
                </c:pt>
                <c:pt idx="17">
                  <c:v>210.48611111111111</c:v>
                </c:pt>
                <c:pt idx="18">
                  <c:v>210.48611111111111</c:v>
                </c:pt>
                <c:pt idx="19">
                  <c:v>210.48611111111111</c:v>
                </c:pt>
                <c:pt idx="20">
                  <c:v>210.48611111111111</c:v>
                </c:pt>
                <c:pt idx="21">
                  <c:v>231.53472222222223</c:v>
                </c:pt>
                <c:pt idx="22">
                  <c:v>252.58333333333337</c:v>
                </c:pt>
                <c:pt idx="23">
                  <c:v>273.63194444444446</c:v>
                </c:pt>
                <c:pt idx="24">
                  <c:v>294.68055555555554</c:v>
                </c:pt>
                <c:pt idx="25">
                  <c:v>315.72916666666669</c:v>
                </c:pt>
                <c:pt idx="26">
                  <c:v>336.77777777777783</c:v>
                </c:pt>
                <c:pt idx="27">
                  <c:v>336.77777777777783</c:v>
                </c:pt>
                <c:pt idx="28">
                  <c:v>336.77777777777783</c:v>
                </c:pt>
                <c:pt idx="29">
                  <c:v>336.77777777777783</c:v>
                </c:pt>
                <c:pt idx="30">
                  <c:v>336.77777777777783</c:v>
                </c:pt>
                <c:pt idx="31">
                  <c:v>336.77777777777783</c:v>
                </c:pt>
                <c:pt idx="32">
                  <c:v>336.77777777777783</c:v>
                </c:pt>
                <c:pt idx="33">
                  <c:v>336.77777777777783</c:v>
                </c:pt>
                <c:pt idx="34">
                  <c:v>336.77777777777783</c:v>
                </c:pt>
                <c:pt idx="35">
                  <c:v>336.77777777777783</c:v>
                </c:pt>
                <c:pt idx="36">
                  <c:v>336.77777777777783</c:v>
                </c:pt>
                <c:pt idx="37">
                  <c:v>336.77777777777783</c:v>
                </c:pt>
                <c:pt idx="38">
                  <c:v>336.77777777777783</c:v>
                </c:pt>
                <c:pt idx="39">
                  <c:v>336.77777777777783</c:v>
                </c:pt>
                <c:pt idx="40">
                  <c:v>336.77777777777783</c:v>
                </c:pt>
                <c:pt idx="41">
                  <c:v>336.77777777777783</c:v>
                </c:pt>
                <c:pt idx="42">
                  <c:v>336.77777777777783</c:v>
                </c:pt>
                <c:pt idx="43">
                  <c:v>336.77777777777783</c:v>
                </c:pt>
                <c:pt idx="44">
                  <c:v>336.77777777777783</c:v>
                </c:pt>
                <c:pt idx="45">
                  <c:v>336.77777777777783</c:v>
                </c:pt>
                <c:pt idx="46">
                  <c:v>336.77777777777783</c:v>
                </c:pt>
                <c:pt idx="47">
                  <c:v>357.82638888888897</c:v>
                </c:pt>
                <c:pt idx="48">
                  <c:v>378.87500000000006</c:v>
                </c:pt>
                <c:pt idx="49">
                  <c:v>399.92361111111114</c:v>
                </c:pt>
                <c:pt idx="50">
                  <c:v>420.97222222222223</c:v>
                </c:pt>
                <c:pt idx="51">
                  <c:v>433.60138888888889</c:v>
                </c:pt>
                <c:pt idx="52">
                  <c:v>446.23055555555561</c:v>
                </c:pt>
                <c:pt idx="53">
                  <c:v>458.85972222222233</c:v>
                </c:pt>
                <c:pt idx="54">
                  <c:v>471.48888888888894</c:v>
                </c:pt>
                <c:pt idx="55">
                  <c:v>484.11805555555554</c:v>
                </c:pt>
                <c:pt idx="56">
                  <c:v>496.74722222222226</c:v>
                </c:pt>
                <c:pt idx="57">
                  <c:v>509.37638888888887</c:v>
                </c:pt>
                <c:pt idx="58">
                  <c:v>522.00555555555559</c:v>
                </c:pt>
                <c:pt idx="59">
                  <c:v>534.63472222222231</c:v>
                </c:pt>
                <c:pt idx="60">
                  <c:v>547.26388888888891</c:v>
                </c:pt>
                <c:pt idx="61">
                  <c:v>547.26388888888891</c:v>
                </c:pt>
                <c:pt idx="62">
                  <c:v>547.26388888888891</c:v>
                </c:pt>
                <c:pt idx="63">
                  <c:v>547.26388888888891</c:v>
                </c:pt>
                <c:pt idx="64">
                  <c:v>547.26388888888891</c:v>
                </c:pt>
                <c:pt idx="65">
                  <c:v>547.26388888888891</c:v>
                </c:pt>
                <c:pt idx="66">
                  <c:v>547.26388888888891</c:v>
                </c:pt>
                <c:pt idx="67">
                  <c:v>547.26388888888891</c:v>
                </c:pt>
                <c:pt idx="68">
                  <c:v>547.26388888888891</c:v>
                </c:pt>
                <c:pt idx="69">
                  <c:v>547.26388888888891</c:v>
                </c:pt>
                <c:pt idx="70">
                  <c:v>547.26388888888891</c:v>
                </c:pt>
                <c:pt idx="71">
                  <c:v>547.26388888888891</c:v>
                </c:pt>
                <c:pt idx="72">
                  <c:v>547.26388888888891</c:v>
                </c:pt>
                <c:pt idx="73">
                  <c:v>547.26388888888891</c:v>
                </c:pt>
                <c:pt idx="74">
                  <c:v>547.26388888888891</c:v>
                </c:pt>
                <c:pt idx="75">
                  <c:v>547.26388888888891</c:v>
                </c:pt>
                <c:pt idx="76">
                  <c:v>547.26388888888891</c:v>
                </c:pt>
                <c:pt idx="77">
                  <c:v>547.26388888888891</c:v>
                </c:pt>
                <c:pt idx="78">
                  <c:v>547.26388888888891</c:v>
                </c:pt>
                <c:pt idx="79">
                  <c:v>547.26388888888891</c:v>
                </c:pt>
                <c:pt idx="80">
                  <c:v>547.26388888888891</c:v>
                </c:pt>
                <c:pt idx="81">
                  <c:v>547.26388888888891</c:v>
                </c:pt>
                <c:pt idx="82">
                  <c:v>547.26388888888891</c:v>
                </c:pt>
                <c:pt idx="83">
                  <c:v>547.26388888888891</c:v>
                </c:pt>
                <c:pt idx="84">
                  <c:v>547.26388888888891</c:v>
                </c:pt>
                <c:pt idx="85">
                  <c:v>547.26388888888891</c:v>
                </c:pt>
                <c:pt idx="86">
                  <c:v>547.26388888888891</c:v>
                </c:pt>
                <c:pt idx="87">
                  <c:v>547.26388888888891</c:v>
                </c:pt>
                <c:pt idx="88">
                  <c:v>547.26388888888891</c:v>
                </c:pt>
                <c:pt idx="89">
                  <c:v>547.26388888888891</c:v>
                </c:pt>
                <c:pt idx="90">
                  <c:v>547.26388888888891</c:v>
                </c:pt>
                <c:pt idx="91">
                  <c:v>547.26388888888891</c:v>
                </c:pt>
                <c:pt idx="92">
                  <c:v>547.26388888888891</c:v>
                </c:pt>
                <c:pt idx="93">
                  <c:v>547.26388888888891</c:v>
                </c:pt>
                <c:pt idx="94">
                  <c:v>547.26388888888891</c:v>
                </c:pt>
                <c:pt idx="95">
                  <c:v>547.26388888888891</c:v>
                </c:pt>
                <c:pt idx="96">
                  <c:v>547.26388888888891</c:v>
                </c:pt>
                <c:pt idx="97">
                  <c:v>547.26388888888891</c:v>
                </c:pt>
                <c:pt idx="98">
                  <c:v>547.26388888888891</c:v>
                </c:pt>
                <c:pt idx="99">
                  <c:v>547.26388888888891</c:v>
                </c:pt>
                <c:pt idx="100">
                  <c:v>547.26388888888891</c:v>
                </c:pt>
                <c:pt idx="101">
                  <c:v>547.26388888888891</c:v>
                </c:pt>
                <c:pt idx="102">
                  <c:v>547.26388888888891</c:v>
                </c:pt>
                <c:pt idx="103">
                  <c:v>547.26388888888891</c:v>
                </c:pt>
                <c:pt idx="104">
                  <c:v>547.26388888888891</c:v>
                </c:pt>
                <c:pt idx="105">
                  <c:v>547.26388888888891</c:v>
                </c:pt>
                <c:pt idx="106">
                  <c:v>547.26388888888891</c:v>
                </c:pt>
                <c:pt idx="107">
                  <c:v>547.26388888888891</c:v>
                </c:pt>
                <c:pt idx="108">
                  <c:v>547.26388888888891</c:v>
                </c:pt>
                <c:pt idx="109">
                  <c:v>547.26388888888891</c:v>
                </c:pt>
                <c:pt idx="110">
                  <c:v>547.26388888888891</c:v>
                </c:pt>
                <c:pt idx="111">
                  <c:v>547.26388888888891</c:v>
                </c:pt>
                <c:pt idx="112">
                  <c:v>547.26388888888891</c:v>
                </c:pt>
                <c:pt idx="113">
                  <c:v>547.26388888888891</c:v>
                </c:pt>
                <c:pt idx="114">
                  <c:v>547.26388888888891</c:v>
                </c:pt>
                <c:pt idx="115">
                  <c:v>547.26388888888891</c:v>
                </c:pt>
                <c:pt idx="116">
                  <c:v>547.26388888888891</c:v>
                </c:pt>
                <c:pt idx="117">
                  <c:v>547.26388888888891</c:v>
                </c:pt>
                <c:pt idx="118">
                  <c:v>547.26388888888891</c:v>
                </c:pt>
                <c:pt idx="119">
                  <c:v>547.26388888888891</c:v>
                </c:pt>
                <c:pt idx="120">
                  <c:v>547.26388888888891</c:v>
                </c:pt>
                <c:pt idx="121">
                  <c:v>526.21527777777783</c:v>
                </c:pt>
                <c:pt idx="122">
                  <c:v>505.16666666666674</c:v>
                </c:pt>
                <c:pt idx="123">
                  <c:v>484.11805555555554</c:v>
                </c:pt>
                <c:pt idx="124">
                  <c:v>463.06944444444446</c:v>
                </c:pt>
                <c:pt idx="125">
                  <c:v>442.02083333333331</c:v>
                </c:pt>
                <c:pt idx="126">
                  <c:v>420.97222222222223</c:v>
                </c:pt>
                <c:pt idx="127">
                  <c:v>399.92361111111114</c:v>
                </c:pt>
                <c:pt idx="128">
                  <c:v>378.87500000000006</c:v>
                </c:pt>
                <c:pt idx="129">
                  <c:v>357.82638888888897</c:v>
                </c:pt>
                <c:pt idx="130">
                  <c:v>336.77777777777783</c:v>
                </c:pt>
                <c:pt idx="131">
                  <c:v>336.77777777777783</c:v>
                </c:pt>
                <c:pt idx="132">
                  <c:v>336.77777777777783</c:v>
                </c:pt>
                <c:pt idx="133">
                  <c:v>336.77777777777783</c:v>
                </c:pt>
                <c:pt idx="134">
                  <c:v>336.77777777777783</c:v>
                </c:pt>
                <c:pt idx="135">
                  <c:v>336.77777777777783</c:v>
                </c:pt>
                <c:pt idx="136">
                  <c:v>336.77777777777783</c:v>
                </c:pt>
                <c:pt idx="137">
                  <c:v>336.77777777777783</c:v>
                </c:pt>
                <c:pt idx="138">
                  <c:v>336.77777777777783</c:v>
                </c:pt>
                <c:pt idx="139">
                  <c:v>336.77777777777783</c:v>
                </c:pt>
                <c:pt idx="140">
                  <c:v>336.77777777777783</c:v>
                </c:pt>
                <c:pt idx="141">
                  <c:v>336.77777777777783</c:v>
                </c:pt>
                <c:pt idx="142">
                  <c:v>336.77777777777783</c:v>
                </c:pt>
                <c:pt idx="143">
                  <c:v>336.77777777777783</c:v>
                </c:pt>
                <c:pt idx="144">
                  <c:v>336.77777777777783</c:v>
                </c:pt>
                <c:pt idx="145">
                  <c:v>336.77777777777783</c:v>
                </c:pt>
                <c:pt idx="146">
                  <c:v>336.77777777777783</c:v>
                </c:pt>
                <c:pt idx="147">
                  <c:v>336.77777777777783</c:v>
                </c:pt>
                <c:pt idx="148">
                  <c:v>336.77777777777783</c:v>
                </c:pt>
                <c:pt idx="149">
                  <c:v>336.77777777777783</c:v>
                </c:pt>
                <c:pt idx="150">
                  <c:v>336.77777777777783</c:v>
                </c:pt>
                <c:pt idx="151">
                  <c:v>336.77777777777783</c:v>
                </c:pt>
                <c:pt idx="152">
                  <c:v>336.77777777777783</c:v>
                </c:pt>
                <c:pt idx="153">
                  <c:v>336.77777777777783</c:v>
                </c:pt>
                <c:pt idx="154">
                  <c:v>336.77777777777783</c:v>
                </c:pt>
                <c:pt idx="155">
                  <c:v>336.77777777777783</c:v>
                </c:pt>
                <c:pt idx="156">
                  <c:v>336.77777777777783</c:v>
                </c:pt>
                <c:pt idx="157">
                  <c:v>336.77777777777783</c:v>
                </c:pt>
                <c:pt idx="158">
                  <c:v>336.77777777777783</c:v>
                </c:pt>
                <c:pt idx="159">
                  <c:v>336.77777777777783</c:v>
                </c:pt>
                <c:pt idx="160">
                  <c:v>336.77777777777783</c:v>
                </c:pt>
                <c:pt idx="161">
                  <c:v>336.77777777777783</c:v>
                </c:pt>
                <c:pt idx="162">
                  <c:v>336.77777777777783</c:v>
                </c:pt>
                <c:pt idx="163">
                  <c:v>336.77777777777783</c:v>
                </c:pt>
                <c:pt idx="164">
                  <c:v>315.72916666666669</c:v>
                </c:pt>
                <c:pt idx="165">
                  <c:v>294.68055555555554</c:v>
                </c:pt>
                <c:pt idx="166">
                  <c:v>273.63194444444446</c:v>
                </c:pt>
                <c:pt idx="167">
                  <c:v>252.58333333333337</c:v>
                </c:pt>
                <c:pt idx="168">
                  <c:v>231.53472222222223</c:v>
                </c:pt>
                <c:pt idx="169">
                  <c:v>210.48611111111111</c:v>
                </c:pt>
                <c:pt idx="170">
                  <c:v>189.43750000000003</c:v>
                </c:pt>
                <c:pt idx="171">
                  <c:v>168.38888888888891</c:v>
                </c:pt>
                <c:pt idx="172">
                  <c:v>147.34027777777777</c:v>
                </c:pt>
                <c:pt idx="173">
                  <c:v>126.29166666666669</c:v>
                </c:pt>
                <c:pt idx="174">
                  <c:v>105.24305555555556</c:v>
                </c:pt>
                <c:pt idx="175">
                  <c:v>84.194444444444457</c:v>
                </c:pt>
                <c:pt idx="176">
                  <c:v>63.145833333333343</c:v>
                </c:pt>
                <c:pt idx="177">
                  <c:v>42.097222222222229</c:v>
                </c:pt>
                <c:pt idx="178">
                  <c:v>21.048611111111114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F9-4CF5-A5BB-580A60F176BD}"/>
            </c:ext>
          </c:extLst>
        </c:ser>
        <c:ser>
          <c:idx val="1"/>
          <c:order val="1"/>
          <c:tx>
            <c:strRef>
              <c:f>Feuil1!$V$11</c:f>
              <c:strCache>
                <c:ptCount val="1"/>
                <c:pt idx="0">
                  <c:v>I_mot (A)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Feuil1!$A$12:$A$192</c:f>
              <c:numCache>
                <c:formatCode>General</c:formatCode>
                <c:ptCount val="1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</c:numCache>
            </c:numRef>
          </c:xVal>
          <c:yVal>
            <c:numRef>
              <c:f>Feuil1!$V$12:$V$192</c:f>
              <c:numCache>
                <c:formatCode>0.0</c:formatCode>
                <c:ptCount val="181"/>
                <c:pt idx="0">
                  <c:v>9.1385099074271725</c:v>
                </c:pt>
                <c:pt idx="1">
                  <c:v>9.1385099074271725</c:v>
                </c:pt>
                <c:pt idx="2">
                  <c:v>267.90252359604347</c:v>
                </c:pt>
                <c:pt idx="3">
                  <c:v>268.19722705607768</c:v>
                </c:pt>
                <c:pt idx="4">
                  <c:v>269.0813374361806</c:v>
                </c:pt>
                <c:pt idx="5">
                  <c:v>270.55485473635173</c:v>
                </c:pt>
                <c:pt idx="6">
                  <c:v>272.61777895659162</c:v>
                </c:pt>
                <c:pt idx="7">
                  <c:v>16.506096408283611</c:v>
                </c:pt>
                <c:pt idx="8">
                  <c:v>16.506096408283611</c:v>
                </c:pt>
                <c:pt idx="9">
                  <c:v>16.506096408283611</c:v>
                </c:pt>
                <c:pt idx="10">
                  <c:v>16.506096408283611</c:v>
                </c:pt>
                <c:pt idx="11">
                  <c:v>16.506096408283611</c:v>
                </c:pt>
                <c:pt idx="12">
                  <c:v>16.506096408283611</c:v>
                </c:pt>
                <c:pt idx="13">
                  <c:v>16.506096408283611</c:v>
                </c:pt>
                <c:pt idx="14">
                  <c:v>16.506096408283611</c:v>
                </c:pt>
                <c:pt idx="15">
                  <c:v>16.506096408283611</c:v>
                </c:pt>
                <c:pt idx="16">
                  <c:v>16.506096408283611</c:v>
                </c:pt>
                <c:pt idx="17">
                  <c:v>16.506096408283611</c:v>
                </c:pt>
                <c:pt idx="18">
                  <c:v>16.506096408283611</c:v>
                </c:pt>
                <c:pt idx="19">
                  <c:v>16.506096408283611</c:v>
                </c:pt>
                <c:pt idx="20">
                  <c:v>145.88810325259161</c:v>
                </c:pt>
                <c:pt idx="21">
                  <c:v>147.43529641777181</c:v>
                </c:pt>
                <c:pt idx="22">
                  <c:v>149.12984131296832</c:v>
                </c:pt>
                <c:pt idx="23">
                  <c:v>150.97173793818274</c:v>
                </c:pt>
                <c:pt idx="24">
                  <c:v>152.96098629341398</c:v>
                </c:pt>
                <c:pt idx="25">
                  <c:v>155.09758637866236</c:v>
                </c:pt>
                <c:pt idx="26">
                  <c:v>27.999531349619652</c:v>
                </c:pt>
                <c:pt idx="27">
                  <c:v>27.999531349619652</c:v>
                </c:pt>
                <c:pt idx="28">
                  <c:v>27.999531349619652</c:v>
                </c:pt>
                <c:pt idx="29">
                  <c:v>27.999531349619652</c:v>
                </c:pt>
                <c:pt idx="30">
                  <c:v>27.999531349619652</c:v>
                </c:pt>
                <c:pt idx="31">
                  <c:v>27.999531349619652</c:v>
                </c:pt>
                <c:pt idx="32">
                  <c:v>27.999531349619652</c:v>
                </c:pt>
                <c:pt idx="33">
                  <c:v>27.999531349619652</c:v>
                </c:pt>
                <c:pt idx="34">
                  <c:v>27.999531349619652</c:v>
                </c:pt>
                <c:pt idx="35">
                  <c:v>27.999531349619652</c:v>
                </c:pt>
                <c:pt idx="36">
                  <c:v>27.999531349619652</c:v>
                </c:pt>
                <c:pt idx="37">
                  <c:v>27.999531349619652</c:v>
                </c:pt>
                <c:pt idx="38">
                  <c:v>27.999531349619652</c:v>
                </c:pt>
                <c:pt idx="39">
                  <c:v>27.999531349619652</c:v>
                </c:pt>
                <c:pt idx="40">
                  <c:v>27.999531349619652</c:v>
                </c:pt>
                <c:pt idx="41">
                  <c:v>27.999531349619652</c:v>
                </c:pt>
                <c:pt idx="42">
                  <c:v>27.999531349619652</c:v>
                </c:pt>
                <c:pt idx="43">
                  <c:v>27.999531349619652</c:v>
                </c:pt>
                <c:pt idx="44">
                  <c:v>27.999531349619652</c:v>
                </c:pt>
                <c:pt idx="45">
                  <c:v>163.45949597822178</c:v>
                </c:pt>
                <c:pt idx="46">
                  <c:v>292.84150282253</c:v>
                </c:pt>
                <c:pt idx="47">
                  <c:v>295.27280636781268</c:v>
                </c:pt>
                <c:pt idx="48">
                  <c:v>297.85146164311237</c:v>
                </c:pt>
                <c:pt idx="49">
                  <c:v>300.57746864842926</c:v>
                </c:pt>
                <c:pt idx="50">
                  <c:v>251.69802464603987</c:v>
                </c:pt>
                <c:pt idx="51">
                  <c:v>253.49276871764849</c:v>
                </c:pt>
                <c:pt idx="52">
                  <c:v>255.34055941206361</c:v>
                </c:pt>
                <c:pt idx="53">
                  <c:v>257.24139672928425</c:v>
                </c:pt>
                <c:pt idx="54">
                  <c:v>259.19528066931133</c:v>
                </c:pt>
                <c:pt idx="55">
                  <c:v>261.20221123214498</c:v>
                </c:pt>
                <c:pt idx="56">
                  <c:v>263.26218841778376</c:v>
                </c:pt>
                <c:pt idx="57">
                  <c:v>265.37521222623008</c:v>
                </c:pt>
                <c:pt idx="58">
                  <c:v>267.54128265748187</c:v>
                </c:pt>
                <c:pt idx="59">
                  <c:v>269.76039971153915</c:v>
                </c:pt>
                <c:pt idx="60">
                  <c:v>194.40335928181881</c:v>
                </c:pt>
                <c:pt idx="61">
                  <c:v>194.40335928181881</c:v>
                </c:pt>
                <c:pt idx="62">
                  <c:v>194.40335928181881</c:v>
                </c:pt>
                <c:pt idx="63">
                  <c:v>194.40335928181881</c:v>
                </c:pt>
                <c:pt idx="64">
                  <c:v>194.40335928181881</c:v>
                </c:pt>
                <c:pt idx="65">
                  <c:v>194.40335928181881</c:v>
                </c:pt>
                <c:pt idx="66">
                  <c:v>194.40335928181881</c:v>
                </c:pt>
                <c:pt idx="67">
                  <c:v>194.40335928181881</c:v>
                </c:pt>
                <c:pt idx="68">
                  <c:v>194.40335928181881</c:v>
                </c:pt>
                <c:pt idx="69">
                  <c:v>194.40335928181881</c:v>
                </c:pt>
                <c:pt idx="70">
                  <c:v>194.40335928181881</c:v>
                </c:pt>
                <c:pt idx="71">
                  <c:v>194.40335928181881</c:v>
                </c:pt>
                <c:pt idx="72">
                  <c:v>194.40335928181881</c:v>
                </c:pt>
                <c:pt idx="73">
                  <c:v>194.40335928181881</c:v>
                </c:pt>
                <c:pt idx="74">
                  <c:v>194.40335928181881</c:v>
                </c:pt>
                <c:pt idx="75">
                  <c:v>194.40335928181881</c:v>
                </c:pt>
                <c:pt idx="76">
                  <c:v>194.40335928181881</c:v>
                </c:pt>
                <c:pt idx="77">
                  <c:v>194.40335928181881</c:v>
                </c:pt>
                <c:pt idx="78">
                  <c:v>194.40335928181881</c:v>
                </c:pt>
                <c:pt idx="79">
                  <c:v>194.40335928181881</c:v>
                </c:pt>
                <c:pt idx="80">
                  <c:v>194.40335928181881</c:v>
                </c:pt>
                <c:pt idx="81">
                  <c:v>194.40335928181881</c:v>
                </c:pt>
                <c:pt idx="82">
                  <c:v>194.40335928181881</c:v>
                </c:pt>
                <c:pt idx="83">
                  <c:v>194.40335928181881</c:v>
                </c:pt>
                <c:pt idx="84">
                  <c:v>194.40335928181881</c:v>
                </c:pt>
                <c:pt idx="85">
                  <c:v>194.40335928181881</c:v>
                </c:pt>
                <c:pt idx="86">
                  <c:v>194.40335928181881</c:v>
                </c:pt>
                <c:pt idx="87">
                  <c:v>194.40335928181881</c:v>
                </c:pt>
                <c:pt idx="88">
                  <c:v>194.40335928181881</c:v>
                </c:pt>
                <c:pt idx="89">
                  <c:v>194.40335928181881</c:v>
                </c:pt>
                <c:pt idx="90">
                  <c:v>194.40335928181881</c:v>
                </c:pt>
                <c:pt idx="91">
                  <c:v>194.40335928181881</c:v>
                </c:pt>
                <c:pt idx="92">
                  <c:v>194.40335928181881</c:v>
                </c:pt>
                <c:pt idx="93">
                  <c:v>194.40335928181881</c:v>
                </c:pt>
                <c:pt idx="94">
                  <c:v>194.40335928181881</c:v>
                </c:pt>
                <c:pt idx="95">
                  <c:v>194.40335928181881</c:v>
                </c:pt>
                <c:pt idx="96">
                  <c:v>194.40335928181881</c:v>
                </c:pt>
                <c:pt idx="97">
                  <c:v>194.40335928181881</c:v>
                </c:pt>
                <c:pt idx="98">
                  <c:v>194.40335928181881</c:v>
                </c:pt>
                <c:pt idx="99">
                  <c:v>194.40335928181881</c:v>
                </c:pt>
                <c:pt idx="100">
                  <c:v>194.40335928181881</c:v>
                </c:pt>
                <c:pt idx="101">
                  <c:v>194.40335928181881</c:v>
                </c:pt>
                <c:pt idx="102">
                  <c:v>194.40335928181881</c:v>
                </c:pt>
                <c:pt idx="103">
                  <c:v>194.40335928181881</c:v>
                </c:pt>
                <c:pt idx="104">
                  <c:v>194.40335928181881</c:v>
                </c:pt>
                <c:pt idx="105">
                  <c:v>194.40335928181881</c:v>
                </c:pt>
                <c:pt idx="106">
                  <c:v>194.40335928181881</c:v>
                </c:pt>
                <c:pt idx="107">
                  <c:v>194.40335928181881</c:v>
                </c:pt>
                <c:pt idx="108">
                  <c:v>194.40335928181881</c:v>
                </c:pt>
                <c:pt idx="109">
                  <c:v>194.40335928181881</c:v>
                </c:pt>
                <c:pt idx="110">
                  <c:v>194.40335928181881</c:v>
                </c:pt>
                <c:pt idx="111">
                  <c:v>194.40335928181881</c:v>
                </c:pt>
                <c:pt idx="112">
                  <c:v>-55.429318891913148</c:v>
                </c:pt>
                <c:pt idx="113">
                  <c:v>-55.429318891913148</c:v>
                </c:pt>
                <c:pt idx="114">
                  <c:v>-55.429318891913148</c:v>
                </c:pt>
                <c:pt idx="115">
                  <c:v>-55.429318891913148</c:v>
                </c:pt>
                <c:pt idx="116">
                  <c:v>-55.429318891913148</c:v>
                </c:pt>
                <c:pt idx="117">
                  <c:v>-55.429318891913148</c:v>
                </c:pt>
                <c:pt idx="118">
                  <c:v>-55.429318891913148</c:v>
                </c:pt>
                <c:pt idx="119">
                  <c:v>-55.429318891913148</c:v>
                </c:pt>
                <c:pt idx="120">
                  <c:v>-148.9078188369256</c:v>
                </c:pt>
                <c:pt idx="121">
                  <c:v>-151.62259027282866</c:v>
                </c:pt>
                <c:pt idx="122">
                  <c:v>-154.23090008379478</c:v>
                </c:pt>
                <c:pt idx="123">
                  <c:v>-156.73274826982288</c:v>
                </c:pt>
                <c:pt idx="124">
                  <c:v>-159.12813483091387</c:v>
                </c:pt>
                <c:pt idx="125">
                  <c:v>-161.4170597670672</c:v>
                </c:pt>
                <c:pt idx="126">
                  <c:v>-163.5995230782836</c:v>
                </c:pt>
                <c:pt idx="127">
                  <c:v>-165.67552476456243</c:v>
                </c:pt>
                <c:pt idx="128">
                  <c:v>-167.64506482590389</c:v>
                </c:pt>
                <c:pt idx="129">
                  <c:v>-169.50814326230795</c:v>
                </c:pt>
                <c:pt idx="130">
                  <c:v>-77.786260128761995</c:v>
                </c:pt>
                <c:pt idx="131">
                  <c:v>-77.786260128761995</c:v>
                </c:pt>
                <c:pt idx="132">
                  <c:v>-77.786260128761995</c:v>
                </c:pt>
                <c:pt idx="133">
                  <c:v>-77.786260128761995</c:v>
                </c:pt>
                <c:pt idx="134">
                  <c:v>-77.786260128761995</c:v>
                </c:pt>
                <c:pt idx="135">
                  <c:v>-77.786260128761995</c:v>
                </c:pt>
                <c:pt idx="136">
                  <c:v>-77.786260128761995</c:v>
                </c:pt>
                <c:pt idx="137">
                  <c:v>-77.786260128761995</c:v>
                </c:pt>
                <c:pt idx="138">
                  <c:v>-77.786260128761995</c:v>
                </c:pt>
                <c:pt idx="139">
                  <c:v>-77.786260128761995</c:v>
                </c:pt>
                <c:pt idx="140">
                  <c:v>-77.786260128761995</c:v>
                </c:pt>
                <c:pt idx="141">
                  <c:v>-77.786260128761995</c:v>
                </c:pt>
                <c:pt idx="142">
                  <c:v>-77.786260128761995</c:v>
                </c:pt>
                <c:pt idx="143">
                  <c:v>-77.786260128761995</c:v>
                </c:pt>
                <c:pt idx="144">
                  <c:v>-77.786260128761995</c:v>
                </c:pt>
                <c:pt idx="145">
                  <c:v>-77.786260128761995</c:v>
                </c:pt>
                <c:pt idx="146">
                  <c:v>-77.786260128761995</c:v>
                </c:pt>
                <c:pt idx="147">
                  <c:v>-77.786260128761995</c:v>
                </c:pt>
                <c:pt idx="148">
                  <c:v>-77.786260128761995</c:v>
                </c:pt>
                <c:pt idx="149">
                  <c:v>-77.786260128761995</c:v>
                </c:pt>
                <c:pt idx="150">
                  <c:v>-77.786260128761995</c:v>
                </c:pt>
                <c:pt idx="151">
                  <c:v>-77.786260128761995</c:v>
                </c:pt>
                <c:pt idx="152">
                  <c:v>-77.786260128761995</c:v>
                </c:pt>
                <c:pt idx="153">
                  <c:v>-77.786260128761995</c:v>
                </c:pt>
                <c:pt idx="154">
                  <c:v>-77.786260128761995</c:v>
                </c:pt>
                <c:pt idx="155">
                  <c:v>-77.786260128761995</c:v>
                </c:pt>
                <c:pt idx="156">
                  <c:v>-77.786260128761995</c:v>
                </c:pt>
                <c:pt idx="157">
                  <c:v>-77.786260128761995</c:v>
                </c:pt>
                <c:pt idx="158">
                  <c:v>-77.786260128761995</c:v>
                </c:pt>
                <c:pt idx="159">
                  <c:v>-77.786260128761995</c:v>
                </c:pt>
                <c:pt idx="160">
                  <c:v>-77.786260128761995</c:v>
                </c:pt>
                <c:pt idx="161">
                  <c:v>-77.786260128761995</c:v>
                </c:pt>
                <c:pt idx="162">
                  <c:v>-77.786260128761995</c:v>
                </c:pt>
                <c:pt idx="163">
                  <c:v>-171.26476007377465</c:v>
                </c:pt>
                <c:pt idx="164">
                  <c:v>-172.91491526030396</c:v>
                </c:pt>
                <c:pt idx="165">
                  <c:v>-174.45860882189589</c:v>
                </c:pt>
                <c:pt idx="166">
                  <c:v>-175.89584075855026</c:v>
                </c:pt>
                <c:pt idx="167">
                  <c:v>-177.22661107026784</c:v>
                </c:pt>
                <c:pt idx="168">
                  <c:v>-178.45091975704736</c:v>
                </c:pt>
                <c:pt idx="169">
                  <c:v>-179.56876681888994</c:v>
                </c:pt>
                <c:pt idx="170">
                  <c:v>-180.58015225579501</c:v>
                </c:pt>
                <c:pt idx="171">
                  <c:v>-181.48507606776269</c:v>
                </c:pt>
                <c:pt idx="172">
                  <c:v>-182.28353825479289</c:v>
                </c:pt>
                <c:pt idx="173">
                  <c:v>-182.97553881688594</c:v>
                </c:pt>
                <c:pt idx="174">
                  <c:v>-183.56107775404152</c:v>
                </c:pt>
                <c:pt idx="175">
                  <c:v>-184.04015506625964</c:v>
                </c:pt>
                <c:pt idx="176">
                  <c:v>-184.41277075354057</c:v>
                </c:pt>
                <c:pt idx="177">
                  <c:v>-184.67892481588396</c:v>
                </c:pt>
                <c:pt idx="178">
                  <c:v>-184.83861725329001</c:v>
                </c:pt>
                <c:pt idx="179">
                  <c:v>-126.52366521902566</c:v>
                </c:pt>
                <c:pt idx="180">
                  <c:v>-126.52366521902566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F9-4CF5-A5BB-580A60F17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767160"/>
        <c:axId val="413771120"/>
      </c:scatterChart>
      <c:valAx>
        <c:axId val="413767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3771120"/>
        <c:crosses val="autoZero"/>
        <c:crossBetween val="midCat"/>
      </c:valAx>
      <c:valAx>
        <c:axId val="41377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37671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783007</xdr:colOff>
      <xdr:row>4</xdr:row>
      <xdr:rowOff>35834</xdr:rowOff>
    </xdr:from>
    <xdr:to>
      <xdr:col>39</xdr:col>
      <xdr:colOff>348256</xdr:colOff>
      <xdr:row>29</xdr:row>
      <xdr:rowOff>82045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AF64C8D4-85AF-456E-BAD6-129AC60CB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0</xdr:colOff>
      <xdr:row>30</xdr:row>
      <xdr:rowOff>0</xdr:rowOff>
    </xdr:from>
    <xdr:to>
      <xdr:col>40</xdr:col>
      <xdr:colOff>214312</xdr:colOff>
      <xdr:row>45</xdr:row>
      <xdr:rowOff>142875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30AD279-DE32-409F-AD90-711877F5B6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E3F3-F1E2-40DA-B772-D06EF0B2192F}">
  <dimension ref="A1:AA192"/>
  <sheetViews>
    <sheetView tabSelected="1" topLeftCell="O1" zoomScale="127" zoomScaleNormal="115" workbookViewId="0">
      <selection activeCell="Z4" sqref="Z4"/>
    </sheetView>
  </sheetViews>
  <sheetFormatPr baseColWidth="10" defaultRowHeight="14.4" x14ac:dyDescent="0.3"/>
  <cols>
    <col min="2" max="2" width="13" customWidth="1"/>
    <col min="5" max="5" width="12.6640625" bestFit="1" customWidth="1"/>
    <col min="10" max="10" width="10.77734375" bestFit="1" customWidth="1"/>
    <col min="11" max="11" width="15.109375" bestFit="1" customWidth="1"/>
    <col min="13" max="13" width="15.33203125" bestFit="1" customWidth="1"/>
    <col min="15" max="15" width="3" style="8" customWidth="1"/>
    <col min="20" max="20" width="3.77734375" style="8" customWidth="1"/>
    <col min="22" max="22" width="12.109375" bestFit="1" customWidth="1"/>
  </cols>
  <sheetData>
    <row r="1" spans="1:27" ht="21" x14ac:dyDescent="0.4">
      <c r="A1" s="2" t="s">
        <v>0</v>
      </c>
    </row>
    <row r="3" spans="1:27" x14ac:dyDescent="0.3">
      <c r="A3" s="1" t="s">
        <v>2</v>
      </c>
      <c r="P3" s="1" t="s">
        <v>42</v>
      </c>
      <c r="U3" s="1" t="s">
        <v>43</v>
      </c>
    </row>
    <row r="4" spans="1:27" x14ac:dyDescent="0.3">
      <c r="A4" t="s">
        <v>3</v>
      </c>
      <c r="B4">
        <v>1200</v>
      </c>
      <c r="C4" t="s">
        <v>4</v>
      </c>
      <c r="H4" s="1"/>
      <c r="J4" t="s">
        <v>16</v>
      </c>
      <c r="K4" s="3">
        <f>MAX(MAX(J12:J192),-MIN(J12:J192))</f>
        <v>122.58978491138424</v>
      </c>
      <c r="L4" t="s">
        <v>15</v>
      </c>
      <c r="P4" s="7" t="s">
        <v>28</v>
      </c>
      <c r="Q4">
        <v>2.1</v>
      </c>
      <c r="U4" s="7" t="s">
        <v>36</v>
      </c>
      <c r="V4">
        <v>4.33</v>
      </c>
      <c r="W4" t="s">
        <v>37</v>
      </c>
    </row>
    <row r="5" spans="1:27" x14ac:dyDescent="0.3">
      <c r="A5" t="s">
        <v>5</v>
      </c>
      <c r="B5">
        <v>0.82</v>
      </c>
      <c r="C5" t="s">
        <v>19</v>
      </c>
      <c r="J5" t="s">
        <v>17</v>
      </c>
      <c r="K5" s="3">
        <f>AVERAGE(K12:K192)</f>
        <v>52.029486117911873</v>
      </c>
      <c r="L5" t="s">
        <v>15</v>
      </c>
      <c r="P5" s="7" t="s">
        <v>29</v>
      </c>
      <c r="Q5">
        <v>0.85</v>
      </c>
      <c r="U5" s="7" t="s">
        <v>38</v>
      </c>
      <c r="V5">
        <f>V4</f>
        <v>4.33</v>
      </c>
      <c r="W5" t="s">
        <v>39</v>
      </c>
    </row>
    <row r="6" spans="1:27" x14ac:dyDescent="0.3">
      <c r="A6" t="s">
        <v>6</v>
      </c>
      <c r="B6">
        <v>0.01</v>
      </c>
      <c r="U6" t="s">
        <v>44</v>
      </c>
      <c r="V6">
        <v>570</v>
      </c>
      <c r="W6" t="s">
        <v>45</v>
      </c>
    </row>
    <row r="7" spans="1:27" x14ac:dyDescent="0.3">
      <c r="A7" t="s">
        <v>20</v>
      </c>
      <c r="B7">
        <v>1.2</v>
      </c>
      <c r="C7" t="s">
        <v>7</v>
      </c>
      <c r="U7" t="s">
        <v>50</v>
      </c>
      <c r="V7">
        <v>0.95</v>
      </c>
    </row>
    <row r="8" spans="1:27" x14ac:dyDescent="0.3">
      <c r="A8" t="s">
        <v>21</v>
      </c>
      <c r="B8">
        <v>9.81</v>
      </c>
      <c r="C8" t="s">
        <v>8</v>
      </c>
      <c r="K8" s="4"/>
      <c r="P8" s="7"/>
    </row>
    <row r="9" spans="1:27" x14ac:dyDescent="0.3">
      <c r="A9" t="s">
        <v>30</v>
      </c>
      <c r="B9">
        <v>0.6</v>
      </c>
      <c r="C9" t="s">
        <v>31</v>
      </c>
      <c r="P9" s="7"/>
      <c r="V9" s="3"/>
    </row>
    <row r="11" spans="1:27" s="5" customFormat="1" ht="28.8" x14ac:dyDescent="0.3">
      <c r="A11" s="5" t="s">
        <v>1</v>
      </c>
      <c r="B11" s="5" t="s">
        <v>9</v>
      </c>
      <c r="C11" s="5" t="s">
        <v>10</v>
      </c>
      <c r="D11" s="5" t="s">
        <v>11</v>
      </c>
      <c r="E11" s="5" t="s">
        <v>12</v>
      </c>
      <c r="F11" s="5" t="s">
        <v>18</v>
      </c>
      <c r="G11" s="5" t="s">
        <v>13</v>
      </c>
      <c r="H11" s="5" t="s">
        <v>14</v>
      </c>
      <c r="I11" s="5" t="s">
        <v>22</v>
      </c>
      <c r="J11" s="5" t="s">
        <v>23</v>
      </c>
      <c r="K11" s="5" t="s">
        <v>24</v>
      </c>
      <c r="L11" s="5" t="s">
        <v>25</v>
      </c>
      <c r="M11" s="5" t="s">
        <v>26</v>
      </c>
      <c r="N11" s="5" t="s">
        <v>27</v>
      </c>
      <c r="O11" s="9"/>
      <c r="P11" s="5" t="s">
        <v>32</v>
      </c>
      <c r="Q11" s="5" t="s">
        <v>33</v>
      </c>
      <c r="R11" s="5" t="s">
        <v>34</v>
      </c>
      <c r="S11" s="5" t="s">
        <v>35</v>
      </c>
      <c r="T11" s="9"/>
      <c r="U11" s="5" t="s">
        <v>41</v>
      </c>
      <c r="V11" s="5" t="s">
        <v>40</v>
      </c>
      <c r="W11" s="5" t="s">
        <v>48</v>
      </c>
      <c r="X11" s="5" t="s">
        <v>49</v>
      </c>
      <c r="Y11" s="5" t="s">
        <v>46</v>
      </c>
      <c r="Z11" s="5" t="s">
        <v>47</v>
      </c>
      <c r="AA11" s="5" t="s">
        <v>51</v>
      </c>
    </row>
    <row r="12" spans="1:27" x14ac:dyDescent="0.3">
      <c r="A12">
        <v>0</v>
      </c>
      <c r="B12">
        <v>0</v>
      </c>
      <c r="C12">
        <v>0</v>
      </c>
      <c r="D12" s="3">
        <f>B12/3.6</f>
        <v>0</v>
      </c>
      <c r="E12">
        <f>$B$4*(D13-D12)/(A13-A12)</f>
        <v>0</v>
      </c>
      <c r="F12">
        <f>$B$4*$B$8*SIN(ATAN(C12/100))</f>
        <v>0</v>
      </c>
      <c r="G12" s="3">
        <f>0.5*$B$5*$B$7*D12^2</f>
        <v>0</v>
      </c>
      <c r="H12" s="3">
        <f>$B$4*$B$8*$B$6*COS(ATAN(C12/100))</f>
        <v>117.72</v>
      </c>
      <c r="I12" s="3">
        <f>SUM(E12:H12)</f>
        <v>117.72</v>
      </c>
      <c r="J12" s="3">
        <f>I12*D12/1000</f>
        <v>0</v>
      </c>
      <c r="K12" s="3">
        <f>ABS(J12)</f>
        <v>0</v>
      </c>
      <c r="L12" s="3">
        <v>0</v>
      </c>
      <c r="M12" s="3">
        <f>L12/3600*1000</f>
        <v>0</v>
      </c>
      <c r="N12" s="6">
        <f>IF(J12&gt;=0,1,-1)</f>
        <v>1</v>
      </c>
      <c r="O12" s="10"/>
      <c r="P12" s="3">
        <f>D12/$B$9</f>
        <v>0</v>
      </c>
      <c r="Q12" s="3">
        <f>I12*$B$9</f>
        <v>70.631999999999991</v>
      </c>
      <c r="R12">
        <f>P12*$Q$4</f>
        <v>0</v>
      </c>
      <c r="S12">
        <f>Q12/$Q$4*1/($Q$5^N12)</f>
        <v>39.569747899159658</v>
      </c>
      <c r="U12" s="3">
        <f>R12*$V$5</f>
        <v>0</v>
      </c>
      <c r="V12" s="3">
        <f>S12/$V$4</f>
        <v>9.1385099074271725</v>
      </c>
      <c r="W12" s="3">
        <f>U12*V12</f>
        <v>0</v>
      </c>
      <c r="X12" s="3">
        <f>W12/$V$7^N12</f>
        <v>0</v>
      </c>
      <c r="Y12">
        <f>$V$6</f>
        <v>570</v>
      </c>
      <c r="Z12">
        <f>X12/Y12</f>
        <v>0</v>
      </c>
      <c r="AA12">
        <v>0</v>
      </c>
    </row>
    <row r="13" spans="1:27" x14ac:dyDescent="0.3">
      <c r="A13">
        <v>1</v>
      </c>
      <c r="B13">
        <v>0</v>
      </c>
      <c r="C13">
        <v>0</v>
      </c>
      <c r="D13" s="3">
        <f>B13/3.6</f>
        <v>0</v>
      </c>
      <c r="E13">
        <f>$B$4*(D14-D13)/(A14-A13)</f>
        <v>0</v>
      </c>
      <c r="F13">
        <f>$B$4*$B$8*SIN(ATAN(C13/100))</f>
        <v>0</v>
      </c>
      <c r="G13" s="3">
        <f>0.5*$B$5*$B$7*D13^2</f>
        <v>0</v>
      </c>
      <c r="H13" s="3">
        <f>$B$4*$B$8*$B$6*COS(ATAN(C13/100))</f>
        <v>117.72</v>
      </c>
      <c r="I13" s="3">
        <f t="shared" ref="I13:I76" si="0">SUM(E13:H13)</f>
        <v>117.72</v>
      </c>
      <c r="J13" s="3">
        <f>I13*D13/1000</f>
        <v>0</v>
      </c>
      <c r="K13" s="3">
        <f>ABS(J13)</f>
        <v>0</v>
      </c>
      <c r="L13" s="3">
        <f>L12+AVERAGE(J12:J13)/(A13-A12)</f>
        <v>0</v>
      </c>
      <c r="M13" s="3">
        <f>L13/3600*1000</f>
        <v>0</v>
      </c>
      <c r="N13" s="6">
        <f>IF(J13&gt;=0,1,-1)</f>
        <v>1</v>
      </c>
      <c r="O13" s="10"/>
      <c r="P13" s="3">
        <f>D13/$B$9</f>
        <v>0</v>
      </c>
      <c r="Q13" s="3">
        <f>I13*$B$9</f>
        <v>70.631999999999991</v>
      </c>
      <c r="R13">
        <f t="shared" ref="R13:R76" si="1">P13*$Q$4</f>
        <v>0</v>
      </c>
      <c r="S13">
        <f>Q13/$Q$4*1/($Q$5^N13)</f>
        <v>39.569747899159658</v>
      </c>
      <c r="U13" s="3">
        <f>R13*$V$5</f>
        <v>0</v>
      </c>
      <c r="V13" s="3">
        <f>S13/$V$4</f>
        <v>9.1385099074271725</v>
      </c>
      <c r="W13" s="3">
        <f t="shared" ref="W13:W76" si="2">U13*V13</f>
        <v>0</v>
      </c>
      <c r="X13" s="3">
        <f t="shared" ref="X13:X76" si="3">W13/$V$7^N13</f>
        <v>0</v>
      </c>
      <c r="Y13">
        <f t="shared" ref="Y13:Y76" si="4">$V$6</f>
        <v>570</v>
      </c>
      <c r="Z13">
        <f t="shared" ref="Z13:Z76" si="5">X13/Y13</f>
        <v>0</v>
      </c>
      <c r="AA13">
        <f>AA12+AVERAGE(X12:X13)*(A13-A12)/3600</f>
        <v>0</v>
      </c>
    </row>
    <row r="14" spans="1:27" x14ac:dyDescent="0.3">
      <c r="A14">
        <v>2</v>
      </c>
      <c r="B14">
        <v>0</v>
      </c>
      <c r="C14">
        <v>0</v>
      </c>
      <c r="D14" s="3">
        <f t="shared" ref="D14:D76" si="6">B14/3.6</f>
        <v>0</v>
      </c>
      <c r="E14">
        <f>$B$4*(D15-D14)/(A15-A14)</f>
        <v>3333.333333333333</v>
      </c>
      <c r="F14">
        <f>$B$4*$B$8*SIN(ATAN(C14/100))</f>
        <v>0</v>
      </c>
      <c r="G14" s="3">
        <f>0.5*$B$5*$B$7*D14^2</f>
        <v>0</v>
      </c>
      <c r="H14" s="3">
        <f>$B$4*$B$8*$B$6*COS(ATAN(C14/100))</f>
        <v>117.72</v>
      </c>
      <c r="I14" s="3">
        <f t="shared" si="0"/>
        <v>3451.0533333333328</v>
      </c>
      <c r="J14" s="3">
        <f>I14*D14/1000</f>
        <v>0</v>
      </c>
      <c r="K14" s="3">
        <f>ABS(J14)</f>
        <v>0</v>
      </c>
      <c r="L14" s="3">
        <f>L13+AVERAGE(J13:J14)/(A14-A13)</f>
        <v>0</v>
      </c>
      <c r="M14" s="3">
        <f>L14/3600*1000</f>
        <v>0</v>
      </c>
      <c r="N14" s="6">
        <f>IF(J14&gt;=0,1,-1)</f>
        <v>1</v>
      </c>
      <c r="O14" s="10"/>
      <c r="P14" s="3">
        <f>D14/$B$9</f>
        <v>0</v>
      </c>
      <c r="Q14" s="3">
        <f>I14*$B$9</f>
        <v>2070.6319999999996</v>
      </c>
      <c r="R14">
        <f t="shared" si="1"/>
        <v>0</v>
      </c>
      <c r="S14">
        <f>Q14/$Q$4*1/($Q$5^N14)</f>
        <v>1160.0179271708682</v>
      </c>
      <c r="U14" s="3">
        <f>R14*$V$5</f>
        <v>0</v>
      </c>
      <c r="V14" s="3">
        <f>S14/$V$4</f>
        <v>267.90252359604347</v>
      </c>
      <c r="W14" s="3">
        <f t="shared" si="2"/>
        <v>0</v>
      </c>
      <c r="X14" s="3">
        <f t="shared" si="3"/>
        <v>0</v>
      </c>
      <c r="Y14">
        <f t="shared" si="4"/>
        <v>570</v>
      </c>
      <c r="Z14">
        <f t="shared" si="5"/>
        <v>0</v>
      </c>
      <c r="AA14">
        <f t="shared" ref="AA14:AA77" si="7">AA13+AVERAGE(X13:X14)*(A14-A13)/3600</f>
        <v>0</v>
      </c>
    </row>
    <row r="15" spans="1:27" x14ac:dyDescent="0.3">
      <c r="A15">
        <v>3</v>
      </c>
      <c r="B15">
        <v>10</v>
      </c>
      <c r="C15">
        <v>0</v>
      </c>
      <c r="D15" s="3">
        <f t="shared" si="6"/>
        <v>2.7777777777777777</v>
      </c>
      <c r="E15">
        <f>$B$4*(D16-D15)/(A16-A15)</f>
        <v>3333.333333333333</v>
      </c>
      <c r="F15">
        <f>$B$4*$B$8*SIN(ATAN(C15/100))</f>
        <v>0</v>
      </c>
      <c r="G15" s="3">
        <f>0.5*$B$5*$B$7*D15^2</f>
        <v>3.7962962962962958</v>
      </c>
      <c r="H15" s="3">
        <f>$B$4*$B$8*$B$6*COS(ATAN(C15/100))</f>
        <v>117.72</v>
      </c>
      <c r="I15" s="3">
        <f>SUM(E15:H15)</f>
        <v>3454.8496296296289</v>
      </c>
      <c r="J15" s="3">
        <f>I15*D15/1000</f>
        <v>9.5968045267489686</v>
      </c>
      <c r="K15" s="3">
        <f>ABS(J15)</f>
        <v>9.5968045267489686</v>
      </c>
      <c r="L15" s="3">
        <f>L14+AVERAGE(J14:J15)/(A15-A14)</f>
        <v>4.7984022633744843</v>
      </c>
      <c r="M15" s="3">
        <f>L15/3600*1000</f>
        <v>1.3328895176040234</v>
      </c>
      <c r="N15" s="6">
        <f>IF(J15&gt;=0,1,-1)</f>
        <v>1</v>
      </c>
      <c r="O15" s="10"/>
      <c r="P15" s="3">
        <f>D15/$B$9</f>
        <v>4.6296296296296298</v>
      </c>
      <c r="Q15" s="3">
        <f>I15*$B$9</f>
        <v>2072.9097777777774</v>
      </c>
      <c r="R15">
        <f t="shared" si="1"/>
        <v>9.7222222222222232</v>
      </c>
      <c r="S15">
        <f>Q15/$Q$4*1/($Q$5^N15)</f>
        <v>1161.2939931528165</v>
      </c>
      <c r="U15" s="3">
        <f>R15*$V$5</f>
        <v>42.097222222222229</v>
      </c>
      <c r="V15" s="3">
        <f>S15/$V$4</f>
        <v>268.19722705607768</v>
      </c>
      <c r="W15" s="3">
        <f t="shared" si="2"/>
        <v>11290.358266763495</v>
      </c>
      <c r="X15" s="3">
        <f t="shared" si="3"/>
        <v>11884.587649224732</v>
      </c>
      <c r="Y15">
        <f t="shared" si="4"/>
        <v>570</v>
      </c>
      <c r="Z15">
        <f t="shared" si="5"/>
        <v>20.850153770569705</v>
      </c>
      <c r="AA15">
        <f t="shared" si="7"/>
        <v>1.6506371735034349</v>
      </c>
    </row>
    <row r="16" spans="1:27" x14ac:dyDescent="0.3">
      <c r="A16">
        <v>4</v>
      </c>
      <c r="B16">
        <v>20</v>
      </c>
      <c r="C16">
        <v>0</v>
      </c>
      <c r="D16" s="3">
        <f t="shared" si="6"/>
        <v>5.5555555555555554</v>
      </c>
      <c r="E16">
        <f>$B$4*(D17-D16)/(A17-A16)</f>
        <v>3333.3333333333344</v>
      </c>
      <c r="F16">
        <f>$B$4*$B$8*SIN(ATAN(C16/100))</f>
        <v>0</v>
      </c>
      <c r="G16" s="3">
        <f>0.5*$B$5*$B$7*D16^2</f>
        <v>15.185185185185183</v>
      </c>
      <c r="H16" s="3">
        <f>$B$4*$B$8*$B$6*COS(ATAN(C16/100))</f>
        <v>117.72</v>
      </c>
      <c r="I16" s="3">
        <f t="shared" si="0"/>
        <v>3466.2385185185194</v>
      </c>
      <c r="J16" s="3">
        <f>I16*D16/1000</f>
        <v>19.256880658436216</v>
      </c>
      <c r="K16" s="3">
        <f>ABS(J16)</f>
        <v>19.256880658436216</v>
      </c>
      <c r="L16" s="3">
        <f>L15+AVERAGE(J15:J16)/(A16-A15)</f>
        <v>19.225244855967077</v>
      </c>
      <c r="M16" s="3">
        <f>L16/3600*1000</f>
        <v>5.3403457933241887</v>
      </c>
      <c r="N16" s="6">
        <f>IF(J16&gt;=0,1,-1)</f>
        <v>1</v>
      </c>
      <c r="O16" s="10"/>
      <c r="P16" s="3">
        <f>D16/$B$9</f>
        <v>9.2592592592592595</v>
      </c>
      <c r="Q16" s="3">
        <f>I16*$B$9</f>
        <v>2079.7431111111114</v>
      </c>
      <c r="R16">
        <f t="shared" si="1"/>
        <v>19.444444444444446</v>
      </c>
      <c r="S16">
        <f>Q16/$Q$4*1/($Q$5^N16)</f>
        <v>1165.1221910986619</v>
      </c>
      <c r="U16" s="3">
        <f>R16*$V$5</f>
        <v>84.194444444444457</v>
      </c>
      <c r="V16" s="3">
        <f>S16/$V$4</f>
        <v>269.0813374361806</v>
      </c>
      <c r="W16" s="3">
        <f t="shared" si="2"/>
        <v>22655.153715807319</v>
      </c>
      <c r="X16" s="3">
        <f t="shared" si="3"/>
        <v>23847.5302271656</v>
      </c>
      <c r="Y16">
        <f t="shared" si="4"/>
        <v>570</v>
      </c>
      <c r="Z16">
        <f t="shared" si="5"/>
        <v>41.8377723283607</v>
      </c>
      <c r="AA16">
        <f t="shared" si="7"/>
        <v>6.6134313230020911</v>
      </c>
    </row>
    <row r="17" spans="1:27" x14ac:dyDescent="0.3">
      <c r="A17">
        <v>5</v>
      </c>
      <c r="B17">
        <v>30</v>
      </c>
      <c r="C17">
        <v>0</v>
      </c>
      <c r="D17" s="3">
        <f t="shared" si="6"/>
        <v>8.3333333333333339</v>
      </c>
      <c r="E17">
        <f>$B$4*(D18-D17)/(A18-A17)</f>
        <v>3333.3333333333321</v>
      </c>
      <c r="F17">
        <f>$B$4*$B$8*SIN(ATAN(C17/100))</f>
        <v>0</v>
      </c>
      <c r="G17" s="3">
        <f>0.5*$B$5*$B$7*D17^2</f>
        <v>34.166666666666671</v>
      </c>
      <c r="H17" s="3">
        <f>$B$4*$B$8*$B$6*COS(ATAN(C17/100))</f>
        <v>117.72</v>
      </c>
      <c r="I17" s="3">
        <f t="shared" si="0"/>
        <v>3485.2199999999984</v>
      </c>
      <c r="J17" s="3">
        <f>I17*D17/1000</f>
        <v>29.043499999999987</v>
      </c>
      <c r="K17" s="3">
        <f>ABS(J17)</f>
        <v>29.043499999999987</v>
      </c>
      <c r="L17" s="3">
        <f>L16+AVERAGE(J16:J17)/(A17-A16)</f>
        <v>43.375435185185182</v>
      </c>
      <c r="M17" s="3">
        <f>L17/3600*1000</f>
        <v>12.048731995884772</v>
      </c>
      <c r="N17" s="6">
        <f>IF(J17&gt;=0,1,-1)</f>
        <v>1</v>
      </c>
      <c r="O17" s="10"/>
      <c r="P17" s="3">
        <f>D17/$B$9</f>
        <v>13.888888888888891</v>
      </c>
      <c r="Q17" s="3">
        <f>I17*$B$9</f>
        <v>2091.1319999999992</v>
      </c>
      <c r="R17">
        <f t="shared" si="1"/>
        <v>29.166666666666671</v>
      </c>
      <c r="S17">
        <f>Q17/$Q$4*1/($Q$5^N17)</f>
        <v>1171.5025210084029</v>
      </c>
      <c r="U17" s="3">
        <f>R17*$V$5</f>
        <v>126.29166666666669</v>
      </c>
      <c r="V17" s="3">
        <f>S17/$V$4</f>
        <v>270.55485473635173</v>
      </c>
      <c r="W17" s="3">
        <f t="shared" si="2"/>
        <v>34168.823529411762</v>
      </c>
      <c r="X17" s="3">
        <f t="shared" si="3"/>
        <v>35967.182662538697</v>
      </c>
      <c r="Y17">
        <f t="shared" si="4"/>
        <v>570</v>
      </c>
      <c r="Z17">
        <f t="shared" si="5"/>
        <v>63.100320460594205</v>
      </c>
      <c r="AA17">
        <f t="shared" si="7"/>
        <v>14.921030335461023</v>
      </c>
    </row>
    <row r="18" spans="1:27" x14ac:dyDescent="0.3">
      <c r="A18">
        <v>6</v>
      </c>
      <c r="B18">
        <v>40</v>
      </c>
      <c r="C18">
        <v>0</v>
      </c>
      <c r="D18" s="3">
        <f t="shared" si="6"/>
        <v>11.111111111111111</v>
      </c>
      <c r="E18">
        <f>$B$4*(D19-D18)/(A19-A18)</f>
        <v>3333.3333333333344</v>
      </c>
      <c r="F18">
        <f>$B$4*$B$8*SIN(ATAN(C18/100))</f>
        <v>0</v>
      </c>
      <c r="G18" s="3">
        <f>0.5*$B$5*$B$7*D18^2</f>
        <v>60.740740740740733</v>
      </c>
      <c r="H18" s="3">
        <f>$B$4*$B$8*$B$6*COS(ATAN(C18/100))</f>
        <v>117.72</v>
      </c>
      <c r="I18" s="3">
        <f t="shared" si="0"/>
        <v>3511.7940740740751</v>
      </c>
      <c r="J18" s="3">
        <f>I18*D18/1000</f>
        <v>39.019934156378611</v>
      </c>
      <c r="K18" s="3">
        <f>ABS(J18)</f>
        <v>39.019934156378611</v>
      </c>
      <c r="L18" s="3">
        <f>L17+AVERAGE(J17:J18)/(A18-A17)</f>
        <v>77.407152263374485</v>
      </c>
      <c r="M18" s="3">
        <f>L18/3600*1000</f>
        <v>21.501986739826247</v>
      </c>
      <c r="N18" s="6">
        <f>IF(J18&gt;=0,1,-1)</f>
        <v>1</v>
      </c>
      <c r="O18" s="10"/>
      <c r="P18" s="3">
        <f>D18/$B$9</f>
        <v>18.518518518518519</v>
      </c>
      <c r="Q18" s="3">
        <f>I18*$B$9</f>
        <v>2107.0764444444449</v>
      </c>
      <c r="R18">
        <f t="shared" si="1"/>
        <v>38.888888888888893</v>
      </c>
      <c r="S18">
        <f>Q18/$Q$4*1/($Q$5^N18)</f>
        <v>1180.4349828820418</v>
      </c>
      <c r="U18" s="3">
        <f>R18*$V$5</f>
        <v>168.38888888888891</v>
      </c>
      <c r="V18" s="3">
        <f>S18/$V$4</f>
        <v>272.61777895659162</v>
      </c>
      <c r="W18" s="3">
        <f t="shared" si="2"/>
        <v>45905.804889857187</v>
      </c>
      <c r="X18" s="3">
        <f t="shared" si="3"/>
        <v>48321.8998840602</v>
      </c>
      <c r="Y18">
        <f t="shared" si="4"/>
        <v>570</v>
      </c>
      <c r="Z18">
        <f t="shared" si="5"/>
        <v>84.775262954491581</v>
      </c>
      <c r="AA18">
        <f t="shared" si="7"/>
        <v>26.627847355821977</v>
      </c>
    </row>
    <row r="19" spans="1:27" x14ac:dyDescent="0.3">
      <c r="A19">
        <v>7</v>
      </c>
      <c r="B19">
        <v>50</v>
      </c>
      <c r="C19">
        <v>0</v>
      </c>
      <c r="D19" s="3">
        <f t="shared" si="6"/>
        <v>13.888888888888889</v>
      </c>
      <c r="E19">
        <f>$B$4*(D20-D19)/(A20-A19)</f>
        <v>0</v>
      </c>
      <c r="F19">
        <f>$B$4*$B$8*SIN(ATAN(C19/100))</f>
        <v>0</v>
      </c>
      <c r="G19" s="3">
        <f>0.5*$B$5*$B$7*D19^2</f>
        <v>94.907407407407405</v>
      </c>
      <c r="H19" s="3">
        <f>$B$4*$B$8*$B$6*COS(ATAN(C19/100))</f>
        <v>117.72</v>
      </c>
      <c r="I19" s="3">
        <f t="shared" si="0"/>
        <v>212.62740740740742</v>
      </c>
      <c r="J19" s="3">
        <f>I19*D19/1000</f>
        <v>2.9531584362139922</v>
      </c>
      <c r="K19" s="3">
        <f>ABS(J19)</f>
        <v>2.9531584362139922</v>
      </c>
      <c r="L19" s="3">
        <f>L18+AVERAGE(J18:J19)/(A19-A18)</f>
        <v>98.393698559670781</v>
      </c>
      <c r="M19" s="3">
        <f>L19/3600*1000</f>
        <v>27.331582933241883</v>
      </c>
      <c r="N19" s="6">
        <f>IF(J19&gt;=0,1,-1)</f>
        <v>1</v>
      </c>
      <c r="O19" s="10"/>
      <c r="P19" s="3">
        <f>D19/$B$9</f>
        <v>23.148148148148149</v>
      </c>
      <c r="Q19" s="3">
        <f>I19*$B$9</f>
        <v>127.57644444444445</v>
      </c>
      <c r="R19">
        <f t="shared" si="1"/>
        <v>48.611111111111114</v>
      </c>
      <c r="S19">
        <f>Q19/$Q$4*1/($Q$5^N19)</f>
        <v>71.471397447868043</v>
      </c>
      <c r="U19" s="3">
        <f>R19*$V$5</f>
        <v>210.48611111111111</v>
      </c>
      <c r="V19" s="3">
        <f>S19/$V$4</f>
        <v>16.506096408283611</v>
      </c>
      <c r="W19" s="3">
        <f t="shared" si="2"/>
        <v>3474.3040426046964</v>
      </c>
      <c r="X19" s="3">
        <f t="shared" si="3"/>
        <v>3657.1621501102068</v>
      </c>
      <c r="Y19">
        <f t="shared" si="4"/>
        <v>570</v>
      </c>
      <c r="Z19">
        <f t="shared" si="5"/>
        <v>6.4160739475617659</v>
      </c>
      <c r="AA19">
        <f t="shared" si="7"/>
        <v>33.847161527234533</v>
      </c>
    </row>
    <row r="20" spans="1:27" x14ac:dyDescent="0.3">
      <c r="A20">
        <v>8</v>
      </c>
      <c r="B20">
        <v>50</v>
      </c>
      <c r="C20">
        <v>0</v>
      </c>
      <c r="D20" s="3">
        <f t="shared" si="6"/>
        <v>13.888888888888889</v>
      </c>
      <c r="E20">
        <f>$B$4*(D21-D20)/(A21-A20)</f>
        <v>0</v>
      </c>
      <c r="F20">
        <f>$B$4*$B$8*SIN(ATAN(C20/100))</f>
        <v>0</v>
      </c>
      <c r="G20" s="3">
        <f>0.5*$B$5*$B$7*D20^2</f>
        <v>94.907407407407405</v>
      </c>
      <c r="H20" s="3">
        <f>$B$4*$B$8*$B$6*COS(ATAN(C20/100))</f>
        <v>117.72</v>
      </c>
      <c r="I20" s="3">
        <f t="shared" si="0"/>
        <v>212.62740740740742</v>
      </c>
      <c r="J20" s="3">
        <f>I20*D20/1000</f>
        <v>2.9531584362139922</v>
      </c>
      <c r="K20" s="3">
        <f>ABS(J20)</f>
        <v>2.9531584362139922</v>
      </c>
      <c r="L20" s="3">
        <f>L19+AVERAGE(J19:J20)/(A20-A19)</f>
        <v>101.34685699588478</v>
      </c>
      <c r="M20" s="3">
        <f>L20/3600*1000</f>
        <v>28.151904721079106</v>
      </c>
      <c r="N20" s="6">
        <f>IF(J20&gt;=0,1,-1)</f>
        <v>1</v>
      </c>
      <c r="O20" s="10"/>
      <c r="P20" s="3">
        <f>D20/$B$9</f>
        <v>23.148148148148149</v>
      </c>
      <c r="Q20" s="3">
        <f>I20*$B$9</f>
        <v>127.57644444444445</v>
      </c>
      <c r="R20">
        <f t="shared" si="1"/>
        <v>48.611111111111114</v>
      </c>
      <c r="S20">
        <f>Q20/$Q$4*1/($Q$5^N20)</f>
        <v>71.471397447868043</v>
      </c>
      <c r="U20" s="3">
        <f>R20*$V$5</f>
        <v>210.48611111111111</v>
      </c>
      <c r="V20" s="3">
        <f>S20/$V$4</f>
        <v>16.506096408283611</v>
      </c>
      <c r="W20" s="3">
        <f t="shared" si="2"/>
        <v>3474.3040426046964</v>
      </c>
      <c r="X20" s="3">
        <f t="shared" si="3"/>
        <v>3657.1621501102068</v>
      </c>
      <c r="Y20">
        <f t="shared" si="4"/>
        <v>570</v>
      </c>
      <c r="Z20">
        <f t="shared" si="5"/>
        <v>6.4160739475617659</v>
      </c>
      <c r="AA20">
        <f t="shared" si="7"/>
        <v>34.863039902265143</v>
      </c>
    </row>
    <row r="21" spans="1:27" x14ac:dyDescent="0.3">
      <c r="A21">
        <v>9</v>
      </c>
      <c r="B21">
        <v>50</v>
      </c>
      <c r="C21">
        <v>0</v>
      </c>
      <c r="D21" s="3">
        <f t="shared" si="6"/>
        <v>13.888888888888889</v>
      </c>
      <c r="E21">
        <f>$B$4*(D22-D21)/(A22-A21)</f>
        <v>0</v>
      </c>
      <c r="F21">
        <f>$B$4*$B$8*SIN(ATAN(C21/100))</f>
        <v>0</v>
      </c>
      <c r="G21" s="3">
        <f>0.5*$B$5*$B$7*D21^2</f>
        <v>94.907407407407405</v>
      </c>
      <c r="H21" s="3">
        <f>$B$4*$B$8*$B$6*COS(ATAN(C21/100))</f>
        <v>117.72</v>
      </c>
      <c r="I21" s="3">
        <f t="shared" si="0"/>
        <v>212.62740740740742</v>
      </c>
      <c r="J21" s="3">
        <f>I21*D21/1000</f>
        <v>2.9531584362139922</v>
      </c>
      <c r="K21" s="3">
        <f>ABS(J21)</f>
        <v>2.9531584362139922</v>
      </c>
      <c r="L21" s="3">
        <f>L20+AVERAGE(J20:J21)/(A21-A20)</f>
        <v>104.30001543209877</v>
      </c>
      <c r="M21" s="3">
        <f>L21/3600*1000</f>
        <v>28.972226508916325</v>
      </c>
      <c r="N21" s="6">
        <f>IF(J21&gt;=0,1,-1)</f>
        <v>1</v>
      </c>
      <c r="O21" s="10"/>
      <c r="P21" s="3">
        <f>D21/$B$9</f>
        <v>23.148148148148149</v>
      </c>
      <c r="Q21" s="3">
        <f>I21*$B$9</f>
        <v>127.57644444444445</v>
      </c>
      <c r="R21">
        <f t="shared" si="1"/>
        <v>48.611111111111114</v>
      </c>
      <c r="S21">
        <f>Q21/$Q$4*1/($Q$5^N21)</f>
        <v>71.471397447868043</v>
      </c>
      <c r="U21" s="3">
        <f>R21*$V$5</f>
        <v>210.48611111111111</v>
      </c>
      <c r="V21" s="3">
        <f>S21/$V$4</f>
        <v>16.506096408283611</v>
      </c>
      <c r="W21" s="3">
        <f t="shared" si="2"/>
        <v>3474.3040426046964</v>
      </c>
      <c r="X21" s="3">
        <f t="shared" si="3"/>
        <v>3657.1621501102068</v>
      </c>
      <c r="Y21">
        <f t="shared" si="4"/>
        <v>570</v>
      </c>
      <c r="Z21">
        <f t="shared" si="5"/>
        <v>6.4160739475617659</v>
      </c>
      <c r="AA21">
        <f t="shared" si="7"/>
        <v>35.878918277295753</v>
      </c>
    </row>
    <row r="22" spans="1:27" x14ac:dyDescent="0.3">
      <c r="A22">
        <v>10</v>
      </c>
      <c r="B22">
        <v>50</v>
      </c>
      <c r="C22">
        <v>0</v>
      </c>
      <c r="D22" s="3">
        <f t="shared" si="6"/>
        <v>13.888888888888889</v>
      </c>
      <c r="E22">
        <f>$B$4*(D23-D22)/(A23-A22)</f>
        <v>0</v>
      </c>
      <c r="F22">
        <f>$B$4*$B$8*SIN(ATAN(C22/100))</f>
        <v>0</v>
      </c>
      <c r="G22" s="3">
        <f>0.5*$B$5*$B$7*D22^2</f>
        <v>94.907407407407405</v>
      </c>
      <c r="H22" s="3">
        <f>$B$4*$B$8*$B$6*COS(ATAN(C22/100))</f>
        <v>117.72</v>
      </c>
      <c r="I22" s="3">
        <f t="shared" si="0"/>
        <v>212.62740740740742</v>
      </c>
      <c r="J22" s="3">
        <f>I22*D22/1000</f>
        <v>2.9531584362139922</v>
      </c>
      <c r="K22" s="3">
        <f>ABS(J22)</f>
        <v>2.9531584362139922</v>
      </c>
      <c r="L22" s="3">
        <f>L21+AVERAGE(J21:J22)/(A22-A21)</f>
        <v>107.25317386831277</v>
      </c>
      <c r="M22" s="3">
        <f>L22/3600*1000</f>
        <v>29.792548296753548</v>
      </c>
      <c r="N22" s="6">
        <f>IF(J22&gt;=0,1,-1)</f>
        <v>1</v>
      </c>
      <c r="O22" s="10"/>
      <c r="P22" s="3">
        <f>D22/$B$9</f>
        <v>23.148148148148149</v>
      </c>
      <c r="Q22" s="3">
        <f>I22*$B$9</f>
        <v>127.57644444444445</v>
      </c>
      <c r="R22">
        <f t="shared" si="1"/>
        <v>48.611111111111114</v>
      </c>
      <c r="S22">
        <f>Q22/$Q$4*1/($Q$5^N22)</f>
        <v>71.471397447868043</v>
      </c>
      <c r="U22" s="3">
        <f>R22*$V$5</f>
        <v>210.48611111111111</v>
      </c>
      <c r="V22" s="3">
        <f>S22/$V$4</f>
        <v>16.506096408283611</v>
      </c>
      <c r="W22" s="3">
        <f t="shared" si="2"/>
        <v>3474.3040426046964</v>
      </c>
      <c r="X22" s="3">
        <f t="shared" si="3"/>
        <v>3657.1621501102068</v>
      </c>
      <c r="Y22">
        <f t="shared" si="4"/>
        <v>570</v>
      </c>
      <c r="Z22">
        <f t="shared" si="5"/>
        <v>6.4160739475617659</v>
      </c>
      <c r="AA22">
        <f t="shared" si="7"/>
        <v>36.894796652326363</v>
      </c>
    </row>
    <row r="23" spans="1:27" x14ac:dyDescent="0.3">
      <c r="A23">
        <v>11</v>
      </c>
      <c r="B23">
        <v>50</v>
      </c>
      <c r="C23">
        <v>0</v>
      </c>
      <c r="D23" s="3">
        <f t="shared" si="6"/>
        <v>13.888888888888889</v>
      </c>
      <c r="E23">
        <f>$B$4*(D24-D23)/(A24-A23)</f>
        <v>0</v>
      </c>
      <c r="F23">
        <f>$B$4*$B$8*SIN(ATAN(C23/100))</f>
        <v>0</v>
      </c>
      <c r="G23" s="3">
        <f>0.5*$B$5*$B$7*D23^2</f>
        <v>94.907407407407405</v>
      </c>
      <c r="H23" s="3">
        <f>$B$4*$B$8*$B$6*COS(ATAN(C23/100))</f>
        <v>117.72</v>
      </c>
      <c r="I23" s="3">
        <f t="shared" si="0"/>
        <v>212.62740740740742</v>
      </c>
      <c r="J23" s="3">
        <f>I23*D23/1000</f>
        <v>2.9531584362139922</v>
      </c>
      <c r="K23" s="3">
        <f>ABS(J23)</f>
        <v>2.9531584362139922</v>
      </c>
      <c r="L23" s="3">
        <f>L22+AVERAGE(J22:J23)/(A23-A22)</f>
        <v>110.20633230452677</v>
      </c>
      <c r="M23" s="3">
        <f>L23/3600*1000</f>
        <v>30.612870084590767</v>
      </c>
      <c r="N23" s="6">
        <f>IF(J23&gt;=0,1,-1)</f>
        <v>1</v>
      </c>
      <c r="O23" s="10"/>
      <c r="P23" s="3">
        <f>D23/$B$9</f>
        <v>23.148148148148149</v>
      </c>
      <c r="Q23" s="3">
        <f>I23*$B$9</f>
        <v>127.57644444444445</v>
      </c>
      <c r="R23">
        <f t="shared" si="1"/>
        <v>48.611111111111114</v>
      </c>
      <c r="S23">
        <f>Q23/$Q$4*1/($Q$5^N23)</f>
        <v>71.471397447868043</v>
      </c>
      <c r="U23" s="3">
        <f>R23*$V$5</f>
        <v>210.48611111111111</v>
      </c>
      <c r="V23" s="3">
        <f>S23/$V$4</f>
        <v>16.506096408283611</v>
      </c>
      <c r="W23" s="3">
        <f t="shared" si="2"/>
        <v>3474.3040426046964</v>
      </c>
      <c r="X23" s="3">
        <f t="shared" si="3"/>
        <v>3657.1621501102068</v>
      </c>
      <c r="Y23">
        <f t="shared" si="4"/>
        <v>570</v>
      </c>
      <c r="Z23">
        <f t="shared" si="5"/>
        <v>6.4160739475617659</v>
      </c>
      <c r="AA23">
        <f t="shared" si="7"/>
        <v>37.910675027356973</v>
      </c>
    </row>
    <row r="24" spans="1:27" x14ac:dyDescent="0.3">
      <c r="A24">
        <v>12</v>
      </c>
      <c r="B24">
        <v>50</v>
      </c>
      <c r="C24">
        <v>0</v>
      </c>
      <c r="D24" s="3">
        <f t="shared" si="6"/>
        <v>13.888888888888889</v>
      </c>
      <c r="E24">
        <f>$B$4*(D25-D24)/(A25-A24)</f>
        <v>0</v>
      </c>
      <c r="F24">
        <f>$B$4*$B$8*SIN(ATAN(C24/100))</f>
        <v>0</v>
      </c>
      <c r="G24" s="3">
        <f>0.5*$B$5*$B$7*D24^2</f>
        <v>94.907407407407405</v>
      </c>
      <c r="H24" s="3">
        <f>$B$4*$B$8*$B$6*COS(ATAN(C24/100))</f>
        <v>117.72</v>
      </c>
      <c r="I24" s="3">
        <f t="shared" si="0"/>
        <v>212.62740740740742</v>
      </c>
      <c r="J24" s="3">
        <f>I24*D24/1000</f>
        <v>2.9531584362139922</v>
      </c>
      <c r="K24" s="3">
        <f>ABS(J24)</f>
        <v>2.9531584362139922</v>
      </c>
      <c r="L24" s="3">
        <f>L23+AVERAGE(J23:J24)/(A24-A23)</f>
        <v>113.15949074074076</v>
      </c>
      <c r="M24" s="3">
        <f>L24/3600*1000</f>
        <v>31.43319187242799</v>
      </c>
      <c r="N24" s="6">
        <f>IF(J24&gt;=0,1,-1)</f>
        <v>1</v>
      </c>
      <c r="O24" s="10"/>
      <c r="P24" s="3">
        <f>D24/$B$9</f>
        <v>23.148148148148149</v>
      </c>
      <c r="Q24" s="3">
        <f>I24*$B$9</f>
        <v>127.57644444444445</v>
      </c>
      <c r="R24">
        <f t="shared" si="1"/>
        <v>48.611111111111114</v>
      </c>
      <c r="S24">
        <f>Q24/$Q$4*1/($Q$5^N24)</f>
        <v>71.471397447868043</v>
      </c>
      <c r="U24" s="3">
        <f>R24*$V$5</f>
        <v>210.48611111111111</v>
      </c>
      <c r="V24" s="3">
        <f>S24/$V$4</f>
        <v>16.506096408283611</v>
      </c>
      <c r="W24" s="3">
        <f t="shared" si="2"/>
        <v>3474.3040426046964</v>
      </c>
      <c r="X24" s="3">
        <f t="shared" si="3"/>
        <v>3657.1621501102068</v>
      </c>
      <c r="Y24">
        <f t="shared" si="4"/>
        <v>570</v>
      </c>
      <c r="Z24">
        <f t="shared" si="5"/>
        <v>6.4160739475617659</v>
      </c>
      <c r="AA24">
        <f t="shared" si="7"/>
        <v>38.926553402387583</v>
      </c>
    </row>
    <row r="25" spans="1:27" x14ac:dyDescent="0.3">
      <c r="A25">
        <v>13</v>
      </c>
      <c r="B25">
        <v>50</v>
      </c>
      <c r="C25">
        <v>0</v>
      </c>
      <c r="D25" s="3">
        <f t="shared" si="6"/>
        <v>13.888888888888889</v>
      </c>
      <c r="E25">
        <f>$B$4*(D26-D25)/(A26-A25)</f>
        <v>0</v>
      </c>
      <c r="F25">
        <f>$B$4*$B$8*SIN(ATAN(C25/100))</f>
        <v>0</v>
      </c>
      <c r="G25" s="3">
        <f>0.5*$B$5*$B$7*D25^2</f>
        <v>94.907407407407405</v>
      </c>
      <c r="H25" s="3">
        <f>$B$4*$B$8*$B$6*COS(ATAN(C25/100))</f>
        <v>117.72</v>
      </c>
      <c r="I25" s="3">
        <f t="shared" si="0"/>
        <v>212.62740740740742</v>
      </c>
      <c r="J25" s="3">
        <f>I25*D25/1000</f>
        <v>2.9531584362139922</v>
      </c>
      <c r="K25" s="3">
        <f>ABS(J25)</f>
        <v>2.9531584362139922</v>
      </c>
      <c r="L25" s="3">
        <f>L24+AVERAGE(J24:J25)/(A25-A24)</f>
        <v>116.11264917695476</v>
      </c>
      <c r="M25" s="3">
        <f>L25/3600*1000</f>
        <v>32.253513660265206</v>
      </c>
      <c r="N25" s="6">
        <f>IF(J25&gt;=0,1,-1)</f>
        <v>1</v>
      </c>
      <c r="O25" s="10"/>
      <c r="P25" s="3">
        <f>D25/$B$9</f>
        <v>23.148148148148149</v>
      </c>
      <c r="Q25" s="3">
        <f>I25*$B$9</f>
        <v>127.57644444444445</v>
      </c>
      <c r="R25">
        <f t="shared" si="1"/>
        <v>48.611111111111114</v>
      </c>
      <c r="S25">
        <f>Q25/$Q$4*1/($Q$5^N25)</f>
        <v>71.471397447868043</v>
      </c>
      <c r="U25" s="3">
        <f>R25*$V$5</f>
        <v>210.48611111111111</v>
      </c>
      <c r="V25" s="3">
        <f>S25/$V$4</f>
        <v>16.506096408283611</v>
      </c>
      <c r="W25" s="3">
        <f t="shared" si="2"/>
        <v>3474.3040426046964</v>
      </c>
      <c r="X25" s="3">
        <f t="shared" si="3"/>
        <v>3657.1621501102068</v>
      </c>
      <c r="Y25">
        <f t="shared" si="4"/>
        <v>570</v>
      </c>
      <c r="Z25">
        <f t="shared" si="5"/>
        <v>6.4160739475617659</v>
      </c>
      <c r="AA25">
        <f t="shared" si="7"/>
        <v>39.942431777418193</v>
      </c>
    </row>
    <row r="26" spans="1:27" x14ac:dyDescent="0.3">
      <c r="A26">
        <v>14</v>
      </c>
      <c r="B26">
        <v>50</v>
      </c>
      <c r="C26">
        <v>0</v>
      </c>
      <c r="D26" s="3">
        <f t="shared" si="6"/>
        <v>13.888888888888889</v>
      </c>
      <c r="E26">
        <f>$B$4*(D27-D26)/(A27-A26)</f>
        <v>0</v>
      </c>
      <c r="F26">
        <f>$B$4*$B$8*SIN(ATAN(C26/100))</f>
        <v>0</v>
      </c>
      <c r="G26" s="3">
        <f>0.5*$B$5*$B$7*D26^2</f>
        <v>94.907407407407405</v>
      </c>
      <c r="H26" s="3">
        <f>$B$4*$B$8*$B$6*COS(ATAN(C26/100))</f>
        <v>117.72</v>
      </c>
      <c r="I26" s="3">
        <f t="shared" si="0"/>
        <v>212.62740740740742</v>
      </c>
      <c r="J26" s="3">
        <f>I26*D26/1000</f>
        <v>2.9531584362139922</v>
      </c>
      <c r="K26" s="3">
        <f>ABS(J26)</f>
        <v>2.9531584362139922</v>
      </c>
      <c r="L26" s="3">
        <f>L25+AVERAGE(J25:J26)/(A26-A25)</f>
        <v>119.06580761316876</v>
      </c>
      <c r="M26" s="3">
        <f>L26/3600*1000</f>
        <v>33.073835448102436</v>
      </c>
      <c r="N26" s="6">
        <f>IF(J26&gt;=0,1,-1)</f>
        <v>1</v>
      </c>
      <c r="O26" s="10"/>
      <c r="P26" s="3">
        <f>D26/$B$9</f>
        <v>23.148148148148149</v>
      </c>
      <c r="Q26" s="3">
        <f>I26*$B$9</f>
        <v>127.57644444444445</v>
      </c>
      <c r="R26">
        <f t="shared" si="1"/>
        <v>48.611111111111114</v>
      </c>
      <c r="S26">
        <f>Q26/$Q$4*1/($Q$5^N26)</f>
        <v>71.471397447868043</v>
      </c>
      <c r="U26" s="3">
        <f>R26*$V$5</f>
        <v>210.48611111111111</v>
      </c>
      <c r="V26" s="3">
        <f>S26/$V$4</f>
        <v>16.506096408283611</v>
      </c>
      <c r="W26" s="3">
        <f t="shared" si="2"/>
        <v>3474.3040426046964</v>
      </c>
      <c r="X26" s="3">
        <f t="shared" si="3"/>
        <v>3657.1621501102068</v>
      </c>
      <c r="Y26">
        <f t="shared" si="4"/>
        <v>570</v>
      </c>
      <c r="Z26">
        <f t="shared" si="5"/>
        <v>6.4160739475617659</v>
      </c>
      <c r="AA26">
        <f t="shared" si="7"/>
        <v>40.958310152448803</v>
      </c>
    </row>
    <row r="27" spans="1:27" x14ac:dyDescent="0.3">
      <c r="A27">
        <v>15</v>
      </c>
      <c r="B27">
        <v>50</v>
      </c>
      <c r="C27">
        <v>0</v>
      </c>
      <c r="D27" s="3">
        <f t="shared" si="6"/>
        <v>13.888888888888889</v>
      </c>
      <c r="E27">
        <f>$B$4*(D28-D27)/(A28-A27)</f>
        <v>0</v>
      </c>
      <c r="F27">
        <f>$B$4*$B$8*SIN(ATAN(C27/100))</f>
        <v>0</v>
      </c>
      <c r="G27" s="3">
        <f>0.5*$B$5*$B$7*D27^2</f>
        <v>94.907407407407405</v>
      </c>
      <c r="H27" s="3">
        <f>$B$4*$B$8*$B$6*COS(ATAN(C27/100))</f>
        <v>117.72</v>
      </c>
      <c r="I27" s="3">
        <f t="shared" si="0"/>
        <v>212.62740740740742</v>
      </c>
      <c r="J27" s="3">
        <f>I27*D27/1000</f>
        <v>2.9531584362139922</v>
      </c>
      <c r="K27" s="3">
        <f>ABS(J27)</f>
        <v>2.9531584362139922</v>
      </c>
      <c r="L27" s="3">
        <f>L26+AVERAGE(J26:J27)/(A27-A26)</f>
        <v>122.01896604938275</v>
      </c>
      <c r="M27" s="3">
        <f>L27/3600*1000</f>
        <v>33.894157235939652</v>
      </c>
      <c r="N27" s="6">
        <f>IF(J27&gt;=0,1,-1)</f>
        <v>1</v>
      </c>
      <c r="O27" s="10"/>
      <c r="P27" s="3">
        <f>D27/$B$9</f>
        <v>23.148148148148149</v>
      </c>
      <c r="Q27" s="3">
        <f>I27*$B$9</f>
        <v>127.57644444444445</v>
      </c>
      <c r="R27">
        <f t="shared" si="1"/>
        <v>48.611111111111114</v>
      </c>
      <c r="S27">
        <f>Q27/$Q$4*1/($Q$5^N27)</f>
        <v>71.471397447868043</v>
      </c>
      <c r="U27" s="3">
        <f>R27*$V$5</f>
        <v>210.48611111111111</v>
      </c>
      <c r="V27" s="3">
        <f>S27/$V$4</f>
        <v>16.506096408283611</v>
      </c>
      <c r="W27" s="3">
        <f t="shared" si="2"/>
        <v>3474.3040426046964</v>
      </c>
      <c r="X27" s="3">
        <f t="shared" si="3"/>
        <v>3657.1621501102068</v>
      </c>
      <c r="Y27">
        <f t="shared" si="4"/>
        <v>570</v>
      </c>
      <c r="Z27">
        <f t="shared" si="5"/>
        <v>6.4160739475617659</v>
      </c>
      <c r="AA27">
        <f t="shared" si="7"/>
        <v>41.974188527479413</v>
      </c>
    </row>
    <row r="28" spans="1:27" x14ac:dyDescent="0.3">
      <c r="A28">
        <v>16</v>
      </c>
      <c r="B28">
        <v>50</v>
      </c>
      <c r="C28">
        <v>0</v>
      </c>
      <c r="D28" s="3">
        <f t="shared" si="6"/>
        <v>13.888888888888889</v>
      </c>
      <c r="E28">
        <f>$B$4*(D29-D28)/(A29-A28)</f>
        <v>0</v>
      </c>
      <c r="F28">
        <f>$B$4*$B$8*SIN(ATAN(C28/100))</f>
        <v>0</v>
      </c>
      <c r="G28" s="3">
        <f>0.5*$B$5*$B$7*D28^2</f>
        <v>94.907407407407405</v>
      </c>
      <c r="H28" s="3">
        <f>$B$4*$B$8*$B$6*COS(ATAN(C28/100))</f>
        <v>117.72</v>
      </c>
      <c r="I28" s="3">
        <f t="shared" si="0"/>
        <v>212.62740740740742</v>
      </c>
      <c r="J28" s="3">
        <f>I28*D28/1000</f>
        <v>2.9531584362139922</v>
      </c>
      <c r="K28" s="3">
        <f>ABS(J28)</f>
        <v>2.9531584362139922</v>
      </c>
      <c r="L28" s="3">
        <f>L27+AVERAGE(J27:J28)/(A28-A27)</f>
        <v>124.97212448559675</v>
      </c>
      <c r="M28" s="3">
        <f>L28/3600*1000</f>
        <v>34.714479023776875</v>
      </c>
      <c r="N28" s="6">
        <f>IF(J28&gt;=0,1,-1)</f>
        <v>1</v>
      </c>
      <c r="O28" s="10"/>
      <c r="P28" s="3">
        <f>D28/$B$9</f>
        <v>23.148148148148149</v>
      </c>
      <c r="Q28" s="3">
        <f>I28*$B$9</f>
        <v>127.57644444444445</v>
      </c>
      <c r="R28">
        <f t="shared" si="1"/>
        <v>48.611111111111114</v>
      </c>
      <c r="S28">
        <f>Q28/$Q$4*1/($Q$5^N28)</f>
        <v>71.471397447868043</v>
      </c>
      <c r="U28" s="3">
        <f>R28*$V$5</f>
        <v>210.48611111111111</v>
      </c>
      <c r="V28" s="3">
        <f>S28/$V$4</f>
        <v>16.506096408283611</v>
      </c>
      <c r="W28" s="3">
        <f t="shared" si="2"/>
        <v>3474.3040426046964</v>
      </c>
      <c r="X28" s="3">
        <f t="shared" si="3"/>
        <v>3657.1621501102068</v>
      </c>
      <c r="Y28">
        <f t="shared" si="4"/>
        <v>570</v>
      </c>
      <c r="Z28">
        <f t="shared" si="5"/>
        <v>6.4160739475617659</v>
      </c>
      <c r="AA28">
        <f t="shared" si="7"/>
        <v>42.990066902510023</v>
      </c>
    </row>
    <row r="29" spans="1:27" x14ac:dyDescent="0.3">
      <c r="A29">
        <v>17</v>
      </c>
      <c r="B29">
        <v>50</v>
      </c>
      <c r="C29">
        <v>0</v>
      </c>
      <c r="D29" s="3">
        <f t="shared" si="6"/>
        <v>13.888888888888889</v>
      </c>
      <c r="E29">
        <f>$B$4*(D30-D29)/(A30-A29)</f>
        <v>0</v>
      </c>
      <c r="F29">
        <f>$B$4*$B$8*SIN(ATAN(C29/100))</f>
        <v>0</v>
      </c>
      <c r="G29" s="3">
        <f>0.5*$B$5*$B$7*D29^2</f>
        <v>94.907407407407405</v>
      </c>
      <c r="H29" s="3">
        <f>$B$4*$B$8*$B$6*COS(ATAN(C29/100))</f>
        <v>117.72</v>
      </c>
      <c r="I29" s="3">
        <f t="shared" si="0"/>
        <v>212.62740740740742</v>
      </c>
      <c r="J29" s="3">
        <f>I29*D29/1000</f>
        <v>2.9531584362139922</v>
      </c>
      <c r="K29" s="3">
        <f>ABS(J29)</f>
        <v>2.9531584362139922</v>
      </c>
      <c r="L29" s="3">
        <f>L28+AVERAGE(J28:J29)/(A29-A28)</f>
        <v>127.92528292181075</v>
      </c>
      <c r="M29" s="3">
        <f>L29/3600*1000</f>
        <v>35.53480081161409</v>
      </c>
      <c r="N29" s="6">
        <f>IF(J29&gt;=0,1,-1)</f>
        <v>1</v>
      </c>
      <c r="O29" s="10"/>
      <c r="P29" s="3">
        <f>D29/$B$9</f>
        <v>23.148148148148149</v>
      </c>
      <c r="Q29" s="3">
        <f>I29*$B$9</f>
        <v>127.57644444444445</v>
      </c>
      <c r="R29">
        <f t="shared" si="1"/>
        <v>48.611111111111114</v>
      </c>
      <c r="S29">
        <f>Q29/$Q$4*1/($Q$5^N29)</f>
        <v>71.471397447868043</v>
      </c>
      <c r="U29" s="3">
        <f>R29*$V$5</f>
        <v>210.48611111111111</v>
      </c>
      <c r="V29" s="3">
        <f>S29/$V$4</f>
        <v>16.506096408283611</v>
      </c>
      <c r="W29" s="3">
        <f t="shared" si="2"/>
        <v>3474.3040426046964</v>
      </c>
      <c r="X29" s="3">
        <f t="shared" si="3"/>
        <v>3657.1621501102068</v>
      </c>
      <c r="Y29">
        <f t="shared" si="4"/>
        <v>570</v>
      </c>
      <c r="Z29">
        <f t="shared" si="5"/>
        <v>6.4160739475617659</v>
      </c>
      <c r="AA29">
        <f t="shared" si="7"/>
        <v>44.005945277540633</v>
      </c>
    </row>
    <row r="30" spans="1:27" x14ac:dyDescent="0.3">
      <c r="A30">
        <v>18</v>
      </c>
      <c r="B30">
        <v>50</v>
      </c>
      <c r="C30">
        <v>0</v>
      </c>
      <c r="D30" s="3">
        <f t="shared" si="6"/>
        <v>13.888888888888889</v>
      </c>
      <c r="E30">
        <f>$B$4*(D31-D30)/(A31-A30)</f>
        <v>0</v>
      </c>
      <c r="F30">
        <f>$B$4*$B$8*SIN(ATAN(C30/100))</f>
        <v>0</v>
      </c>
      <c r="G30" s="3">
        <f>0.5*$B$5*$B$7*D30^2</f>
        <v>94.907407407407405</v>
      </c>
      <c r="H30" s="3">
        <f>$B$4*$B$8*$B$6*COS(ATAN(C30/100))</f>
        <v>117.72</v>
      </c>
      <c r="I30" s="3">
        <f t="shared" si="0"/>
        <v>212.62740740740742</v>
      </c>
      <c r="J30" s="3">
        <f>I30*D30/1000</f>
        <v>2.9531584362139922</v>
      </c>
      <c r="K30" s="3">
        <f>ABS(J30)</f>
        <v>2.9531584362139922</v>
      </c>
      <c r="L30" s="3">
        <f>L29+AVERAGE(J29:J30)/(A30-A29)</f>
        <v>130.87844135802473</v>
      </c>
      <c r="M30" s="3">
        <f>L30/3600*1000</f>
        <v>36.355122599451313</v>
      </c>
      <c r="N30" s="6">
        <f>IF(J30&gt;=0,1,-1)</f>
        <v>1</v>
      </c>
      <c r="O30" s="10"/>
      <c r="P30" s="3">
        <f>D30/$B$9</f>
        <v>23.148148148148149</v>
      </c>
      <c r="Q30" s="3">
        <f>I30*$B$9</f>
        <v>127.57644444444445</v>
      </c>
      <c r="R30">
        <f t="shared" si="1"/>
        <v>48.611111111111114</v>
      </c>
      <c r="S30">
        <f>Q30/$Q$4*1/($Q$5^N30)</f>
        <v>71.471397447868043</v>
      </c>
      <c r="U30" s="3">
        <f>R30*$V$5</f>
        <v>210.48611111111111</v>
      </c>
      <c r="V30" s="3">
        <f>S30/$V$4</f>
        <v>16.506096408283611</v>
      </c>
      <c r="W30" s="3">
        <f t="shared" si="2"/>
        <v>3474.3040426046964</v>
      </c>
      <c r="X30" s="3">
        <f t="shared" si="3"/>
        <v>3657.1621501102068</v>
      </c>
      <c r="Y30">
        <f t="shared" si="4"/>
        <v>570</v>
      </c>
      <c r="Z30">
        <f t="shared" si="5"/>
        <v>6.4160739475617659</v>
      </c>
      <c r="AA30">
        <f t="shared" si="7"/>
        <v>45.021823652571243</v>
      </c>
    </row>
    <row r="31" spans="1:27" x14ac:dyDescent="0.3">
      <c r="A31">
        <v>19</v>
      </c>
      <c r="B31">
        <v>50</v>
      </c>
      <c r="C31">
        <v>0</v>
      </c>
      <c r="D31" s="3">
        <f t="shared" si="6"/>
        <v>13.888888888888889</v>
      </c>
      <c r="E31">
        <f>$B$4*(D32-D31)/(A32-A31)</f>
        <v>0</v>
      </c>
      <c r="F31">
        <f>$B$4*$B$8*SIN(ATAN(C31/100))</f>
        <v>0</v>
      </c>
      <c r="G31" s="3">
        <f>0.5*$B$5*$B$7*D31^2</f>
        <v>94.907407407407405</v>
      </c>
      <c r="H31" s="3">
        <f>$B$4*$B$8*$B$6*COS(ATAN(C31/100))</f>
        <v>117.72</v>
      </c>
      <c r="I31" s="3">
        <f t="shared" si="0"/>
        <v>212.62740740740742</v>
      </c>
      <c r="J31" s="3">
        <f>I31*D31/1000</f>
        <v>2.9531584362139922</v>
      </c>
      <c r="K31" s="3">
        <f>ABS(J31)</f>
        <v>2.9531584362139922</v>
      </c>
      <c r="L31" s="3">
        <f>L30+AVERAGE(J30:J31)/(A31-A30)</f>
        <v>133.83159979423871</v>
      </c>
      <c r="M31" s="3">
        <f>L31/3600*1000</f>
        <v>37.175444387288529</v>
      </c>
      <c r="N31" s="6">
        <f>IF(J31&gt;=0,1,-1)</f>
        <v>1</v>
      </c>
      <c r="O31" s="10"/>
      <c r="P31" s="3">
        <f>D31/$B$9</f>
        <v>23.148148148148149</v>
      </c>
      <c r="Q31" s="3">
        <f>I31*$B$9</f>
        <v>127.57644444444445</v>
      </c>
      <c r="R31">
        <f t="shared" si="1"/>
        <v>48.611111111111114</v>
      </c>
      <c r="S31">
        <f>Q31/$Q$4*1/($Q$5^N31)</f>
        <v>71.471397447868043</v>
      </c>
      <c r="U31" s="3">
        <f>R31*$V$5</f>
        <v>210.48611111111111</v>
      </c>
      <c r="V31" s="3">
        <f>S31/$V$4</f>
        <v>16.506096408283611</v>
      </c>
      <c r="W31" s="3">
        <f t="shared" si="2"/>
        <v>3474.3040426046964</v>
      </c>
      <c r="X31" s="3">
        <f t="shared" si="3"/>
        <v>3657.1621501102068</v>
      </c>
      <c r="Y31">
        <f t="shared" si="4"/>
        <v>570</v>
      </c>
      <c r="Z31">
        <f t="shared" si="5"/>
        <v>6.4160739475617659</v>
      </c>
      <c r="AA31">
        <f t="shared" si="7"/>
        <v>46.037702027601853</v>
      </c>
    </row>
    <row r="32" spans="1:27" x14ac:dyDescent="0.3">
      <c r="A32">
        <v>20</v>
      </c>
      <c r="B32">
        <v>50</v>
      </c>
      <c r="C32">
        <v>0</v>
      </c>
      <c r="D32" s="3">
        <f t="shared" si="6"/>
        <v>13.888888888888889</v>
      </c>
      <c r="E32">
        <f>$B$4*(D33-D32)/(A33-A32)</f>
        <v>1666.6666666666649</v>
      </c>
      <c r="F32">
        <f>$B$4*$B$8*SIN(ATAN(C32/100))</f>
        <v>0</v>
      </c>
      <c r="G32" s="3">
        <f>0.5*$B$5*$B$7*D32^2</f>
        <v>94.907407407407405</v>
      </c>
      <c r="H32" s="3">
        <f>$B$4*$B$8*$B$6*COS(ATAN(C32/100))</f>
        <v>117.72</v>
      </c>
      <c r="I32" s="3">
        <f t="shared" si="0"/>
        <v>1879.2940740740723</v>
      </c>
      <c r="J32" s="3">
        <f>I32*D32/1000</f>
        <v>26.101306584362113</v>
      </c>
      <c r="K32" s="3">
        <f>ABS(J32)</f>
        <v>26.101306584362113</v>
      </c>
      <c r="L32" s="3">
        <f>L31+AVERAGE(J31:J32)/(A32-A31)</f>
        <v>148.35883230452677</v>
      </c>
      <c r="M32" s="3">
        <f>L32/3600*1000</f>
        <v>41.210786751257437</v>
      </c>
      <c r="N32" s="6">
        <f>IF(J32&gt;=0,1,-1)</f>
        <v>1</v>
      </c>
      <c r="O32" s="10"/>
      <c r="P32" s="3">
        <f>D32/$B$9</f>
        <v>23.148148148148149</v>
      </c>
      <c r="Q32" s="3">
        <f>I32*$B$9</f>
        <v>1127.5764444444433</v>
      </c>
      <c r="R32">
        <f t="shared" si="1"/>
        <v>48.611111111111114</v>
      </c>
      <c r="S32">
        <f>Q32/$Q$4*1/($Q$5^N32)</f>
        <v>631.69548708372167</v>
      </c>
      <c r="U32" s="3">
        <f>R32*$V$5</f>
        <v>210.48611111111111</v>
      </c>
      <c r="V32" s="3">
        <f>S32/$V$4</f>
        <v>145.88810325259161</v>
      </c>
      <c r="W32" s="3">
        <f t="shared" si="2"/>
        <v>30707.419511014246</v>
      </c>
      <c r="X32" s="3">
        <f t="shared" si="3"/>
        <v>32323.599485278155</v>
      </c>
      <c r="Y32">
        <f t="shared" si="4"/>
        <v>570</v>
      </c>
      <c r="Z32">
        <f t="shared" si="5"/>
        <v>56.708069272417816</v>
      </c>
      <c r="AA32">
        <f t="shared" si="7"/>
        <v>51.0350300325169</v>
      </c>
    </row>
    <row r="33" spans="1:27" x14ac:dyDescent="0.3">
      <c r="A33">
        <v>21</v>
      </c>
      <c r="B33">
        <v>55</v>
      </c>
      <c r="C33">
        <v>0</v>
      </c>
      <c r="D33" s="3">
        <f t="shared" si="6"/>
        <v>15.277777777777777</v>
      </c>
      <c r="E33">
        <f>$B$4*(D34-D33)/(A34-A33)</f>
        <v>1666.6666666666692</v>
      </c>
      <c r="F33">
        <f>$B$4*$B$8*SIN(ATAN(C33/100))</f>
        <v>0</v>
      </c>
      <c r="G33" s="3">
        <f>0.5*$B$5*$B$7*D33^2</f>
        <v>114.83796296296293</v>
      </c>
      <c r="H33" s="3">
        <f>$B$4*$B$8*$B$6*COS(ATAN(C33/100))</f>
        <v>117.72</v>
      </c>
      <c r="I33" s="3">
        <f t="shared" si="0"/>
        <v>1899.2246296296323</v>
      </c>
      <c r="J33" s="3">
        <f>I33*D33/1000</f>
        <v>29.015931841563827</v>
      </c>
      <c r="K33" s="3">
        <f>ABS(J33)</f>
        <v>29.015931841563827</v>
      </c>
      <c r="L33" s="3">
        <f>L32+AVERAGE(J32:J33)/(A33-A32)</f>
        <v>175.91745151748975</v>
      </c>
      <c r="M33" s="3">
        <f>L33/3600*1000</f>
        <v>48.865958754858269</v>
      </c>
      <c r="N33" s="6">
        <f>IF(J33&gt;=0,1,-1)</f>
        <v>1</v>
      </c>
      <c r="O33" s="10"/>
      <c r="P33" s="3">
        <f>D33/$B$9</f>
        <v>25.462962962962962</v>
      </c>
      <c r="Q33" s="3">
        <f>I33*$B$9</f>
        <v>1139.5347777777793</v>
      </c>
      <c r="R33">
        <f t="shared" si="1"/>
        <v>53.472222222222221</v>
      </c>
      <c r="S33">
        <f>Q33/$Q$4*1/($Q$5^N33)</f>
        <v>638.39483348895192</v>
      </c>
      <c r="U33" s="3">
        <f>R33*$V$5</f>
        <v>231.53472222222223</v>
      </c>
      <c r="V33" s="3">
        <f>S33/$V$4</f>
        <v>147.43529641777181</v>
      </c>
      <c r="W33" s="3">
        <f t="shared" si="2"/>
        <v>34136.390401839795</v>
      </c>
      <c r="X33" s="3">
        <f t="shared" si="3"/>
        <v>35933.042528252416</v>
      </c>
      <c r="Y33">
        <f t="shared" si="4"/>
        <v>570</v>
      </c>
      <c r="Z33">
        <f t="shared" si="5"/>
        <v>63.040425488162136</v>
      </c>
      <c r="AA33">
        <f t="shared" si="7"/>
        <v>60.515119201062817</v>
      </c>
    </row>
    <row r="34" spans="1:27" x14ac:dyDescent="0.3">
      <c r="A34">
        <v>22</v>
      </c>
      <c r="B34">
        <v>60</v>
      </c>
      <c r="C34">
        <v>0</v>
      </c>
      <c r="D34" s="3">
        <f t="shared" si="6"/>
        <v>16.666666666666668</v>
      </c>
      <c r="E34">
        <f>$B$4*(D35-D34)/(A35-A34)</f>
        <v>1666.6666666666629</v>
      </c>
      <c r="F34">
        <f>$B$4*$B$8*SIN(ATAN(C34/100))</f>
        <v>0</v>
      </c>
      <c r="G34" s="3">
        <f>0.5*$B$5*$B$7*D34^2</f>
        <v>136.66666666666669</v>
      </c>
      <c r="H34" s="3">
        <f>$B$4*$B$8*$B$6*COS(ATAN(C34/100))</f>
        <v>117.72</v>
      </c>
      <c r="I34" s="3">
        <f t="shared" si="0"/>
        <v>1921.0533333333296</v>
      </c>
      <c r="J34" s="3">
        <f>I34*D34/1000</f>
        <v>32.017555555555496</v>
      </c>
      <c r="K34" s="3">
        <f>ABS(J34)</f>
        <v>32.017555555555496</v>
      </c>
      <c r="L34" s="3">
        <f>L33+AVERAGE(J33:J34)/(A34-A33)</f>
        <v>206.4341952160494</v>
      </c>
      <c r="M34" s="3">
        <f>L34/3600*1000</f>
        <v>57.342832004458167</v>
      </c>
      <c r="N34" s="6">
        <f>IF(J34&gt;=0,1,-1)</f>
        <v>1</v>
      </c>
      <c r="O34" s="10"/>
      <c r="P34" s="3">
        <f>D34/$B$9</f>
        <v>27.777777777777782</v>
      </c>
      <c r="Q34" s="3">
        <f>I34*$B$9</f>
        <v>1152.6319999999978</v>
      </c>
      <c r="R34">
        <f t="shared" si="1"/>
        <v>58.333333333333343</v>
      </c>
      <c r="S34">
        <f>Q34/$Q$4*1/($Q$5^N34)</f>
        <v>645.73221288515288</v>
      </c>
      <c r="U34" s="3">
        <f>R34*$V$5</f>
        <v>252.58333333333337</v>
      </c>
      <c r="V34" s="3">
        <f>S34/$V$4</f>
        <v>149.12984131296832</v>
      </c>
      <c r="W34" s="3">
        <f t="shared" si="2"/>
        <v>37667.712418300587</v>
      </c>
      <c r="X34" s="3">
        <f t="shared" si="3"/>
        <v>39650.223598211145</v>
      </c>
      <c r="Y34">
        <f t="shared" si="4"/>
        <v>570</v>
      </c>
      <c r="Z34">
        <f t="shared" si="5"/>
        <v>69.561795786335338</v>
      </c>
      <c r="AA34">
        <f t="shared" si="7"/>
        <v>71.012795051960538</v>
      </c>
    </row>
    <row r="35" spans="1:27" x14ac:dyDescent="0.3">
      <c r="A35">
        <v>23</v>
      </c>
      <c r="B35">
        <v>65</v>
      </c>
      <c r="C35">
        <v>0</v>
      </c>
      <c r="D35" s="3">
        <f t="shared" si="6"/>
        <v>18.055555555555554</v>
      </c>
      <c r="E35">
        <f>$B$4*(D36-D35)/(A36-A35)</f>
        <v>1666.6666666666672</v>
      </c>
      <c r="F35">
        <f>$B$4*$B$8*SIN(ATAN(C35/100))</f>
        <v>0</v>
      </c>
      <c r="G35" s="3">
        <f>0.5*$B$5*$B$7*D35^2</f>
        <v>160.39351851851845</v>
      </c>
      <c r="H35" s="3">
        <f>$B$4*$B$8*$B$6*COS(ATAN(C35/100))</f>
        <v>117.72</v>
      </c>
      <c r="I35" s="3">
        <f t="shared" si="0"/>
        <v>1944.7801851851857</v>
      </c>
      <c r="J35" s="3">
        <f>I35*D35/1000</f>
        <v>35.114086676954734</v>
      </c>
      <c r="K35" s="3">
        <f>ABS(J35)</f>
        <v>35.114086676954734</v>
      </c>
      <c r="L35" s="3">
        <f>L34+AVERAGE(J34:J35)/(A35-A34)</f>
        <v>240.00001633230451</v>
      </c>
      <c r="M35" s="3">
        <f>L35/3600*1000</f>
        <v>66.66667120341792</v>
      </c>
      <c r="N35" s="6">
        <f>IF(J35&gt;=0,1,-1)</f>
        <v>1</v>
      </c>
      <c r="O35" s="10"/>
      <c r="P35" s="3">
        <f>D35/$B$9</f>
        <v>30.092592592592592</v>
      </c>
      <c r="Q35" s="3">
        <f>I35*$B$9</f>
        <v>1166.8681111111114</v>
      </c>
      <c r="R35">
        <f t="shared" si="1"/>
        <v>63.194444444444443</v>
      </c>
      <c r="S35">
        <f>Q35/$Q$4*1/($Q$5^N35)</f>
        <v>653.70762527233126</v>
      </c>
      <c r="U35" s="3">
        <f>R35*$V$5</f>
        <v>273.63194444444446</v>
      </c>
      <c r="V35" s="3">
        <f>S35/$V$4</f>
        <v>150.97173793818274</v>
      </c>
      <c r="W35" s="3">
        <f t="shared" si="2"/>
        <v>41310.690208182044</v>
      </c>
      <c r="X35" s="3">
        <f t="shared" si="3"/>
        <v>43484.937061244258</v>
      </c>
      <c r="Y35">
        <f t="shared" si="4"/>
        <v>570</v>
      </c>
      <c r="Z35">
        <f t="shared" si="5"/>
        <v>76.28936326534081</v>
      </c>
      <c r="AA35">
        <f t="shared" si="7"/>
        <v>82.559345143551568</v>
      </c>
    </row>
    <row r="36" spans="1:27" x14ac:dyDescent="0.3">
      <c r="A36">
        <v>24</v>
      </c>
      <c r="B36">
        <v>70</v>
      </c>
      <c r="C36">
        <v>0</v>
      </c>
      <c r="D36" s="3">
        <f t="shared" si="6"/>
        <v>19.444444444444443</v>
      </c>
      <c r="E36">
        <f>$B$4*(D37-D36)/(A37-A36)</f>
        <v>1666.6666666666672</v>
      </c>
      <c r="F36">
        <f>$B$4*$B$8*SIN(ATAN(C36/100))</f>
        <v>0</v>
      </c>
      <c r="G36" s="3">
        <f>0.5*$B$5*$B$7*D36^2</f>
        <v>186.01851851851848</v>
      </c>
      <c r="H36" s="3">
        <f>$B$4*$B$8*$B$6*COS(ATAN(C36/100))</f>
        <v>117.72</v>
      </c>
      <c r="I36" s="3">
        <f t="shared" si="0"/>
        <v>1970.4051851851857</v>
      </c>
      <c r="J36" s="3">
        <f>I36*D36/1000</f>
        <v>38.313434156378605</v>
      </c>
      <c r="K36" s="3">
        <f>ABS(J36)</f>
        <v>38.313434156378605</v>
      </c>
      <c r="L36" s="3">
        <f>L35+AVERAGE(J35:J36)/(A36-A35)</f>
        <v>276.71377674897121</v>
      </c>
      <c r="M36" s="3">
        <f>L36/3600*1000</f>
        <v>76.864937985825335</v>
      </c>
      <c r="N36" s="6">
        <f>IF(J36&gt;=0,1,-1)</f>
        <v>1</v>
      </c>
      <c r="O36" s="10"/>
      <c r="P36" s="3">
        <f>D36/$B$9</f>
        <v>32.407407407407405</v>
      </c>
      <c r="Q36" s="3">
        <f>I36*$B$9</f>
        <v>1182.2431111111114</v>
      </c>
      <c r="R36">
        <f t="shared" si="1"/>
        <v>68.055555555555557</v>
      </c>
      <c r="S36">
        <f>Q36/$Q$4*1/($Q$5^N36)</f>
        <v>662.32107065048251</v>
      </c>
      <c r="U36" s="3">
        <f>R36*$V$5</f>
        <v>294.68055555555554</v>
      </c>
      <c r="V36" s="3">
        <f>S36/$V$4</f>
        <v>152.96098629341398</v>
      </c>
      <c r="W36" s="3">
        <f t="shared" si="2"/>
        <v>45074.628419268949</v>
      </c>
      <c r="X36" s="3">
        <f t="shared" si="3"/>
        <v>47446.977283441003</v>
      </c>
      <c r="Y36">
        <f t="shared" si="4"/>
        <v>570</v>
      </c>
      <c r="Z36">
        <f t="shared" si="5"/>
        <v>83.240311023580702</v>
      </c>
      <c r="AA36">
        <f t="shared" si="7"/>
        <v>95.188777691424519</v>
      </c>
    </row>
    <row r="37" spans="1:27" x14ac:dyDescent="0.3">
      <c r="A37">
        <v>25</v>
      </c>
      <c r="B37">
        <v>75</v>
      </c>
      <c r="C37">
        <v>0</v>
      </c>
      <c r="D37" s="3">
        <f t="shared" si="6"/>
        <v>20.833333333333332</v>
      </c>
      <c r="E37">
        <f>$B$4*(D38-D37)/(A38-A37)</f>
        <v>1666.6666666666672</v>
      </c>
      <c r="F37">
        <f>$B$4*$B$8*SIN(ATAN(C37/100))</f>
        <v>0</v>
      </c>
      <c r="G37" s="3">
        <f>0.5*$B$5*$B$7*D37^2</f>
        <v>213.5416666666666</v>
      </c>
      <c r="H37" s="3">
        <f>$B$4*$B$8*$B$6*COS(ATAN(C37/100))</f>
        <v>117.72</v>
      </c>
      <c r="I37" s="3">
        <f t="shared" si="0"/>
        <v>1997.9283333333337</v>
      </c>
      <c r="J37" s="3">
        <f>I37*D37/1000</f>
        <v>41.623506944444451</v>
      </c>
      <c r="K37" s="3">
        <f>ABS(J37)</f>
        <v>41.623506944444451</v>
      </c>
      <c r="L37" s="3">
        <f>L36+AVERAGE(J36:J37)/(A37-A36)</f>
        <v>316.68224729938277</v>
      </c>
      <c r="M37" s="3">
        <f>L37/3600*1000</f>
        <v>87.967290916495216</v>
      </c>
      <c r="N37" s="6">
        <f>IF(J37&gt;=0,1,-1)</f>
        <v>1</v>
      </c>
      <c r="O37" s="10"/>
      <c r="P37" s="3">
        <f>D37/$B$9</f>
        <v>34.722222222222221</v>
      </c>
      <c r="Q37" s="3">
        <f>I37*$B$9</f>
        <v>1198.7570000000003</v>
      </c>
      <c r="R37">
        <f t="shared" si="1"/>
        <v>72.916666666666671</v>
      </c>
      <c r="S37">
        <f>Q37/$Q$4*1/($Q$5^N37)</f>
        <v>671.572549019608</v>
      </c>
      <c r="U37" s="3">
        <f>R37*$V$5</f>
        <v>315.72916666666669</v>
      </c>
      <c r="V37" s="3">
        <f>S37/$V$4</f>
        <v>155.09758637866236</v>
      </c>
      <c r="W37" s="3">
        <f t="shared" si="2"/>
        <v>48968.831699346418</v>
      </c>
      <c r="X37" s="3">
        <f t="shared" si="3"/>
        <v>51546.138630890971</v>
      </c>
      <c r="Y37">
        <f t="shared" si="4"/>
        <v>570</v>
      </c>
      <c r="Z37">
        <f t="shared" si="5"/>
        <v>90.431822159457838</v>
      </c>
      <c r="AA37">
        <f t="shared" si="7"/>
        <v>108.93782156841507</v>
      </c>
    </row>
    <row r="38" spans="1:27" x14ac:dyDescent="0.3">
      <c r="A38">
        <v>26</v>
      </c>
      <c r="B38">
        <v>80</v>
      </c>
      <c r="C38">
        <v>0</v>
      </c>
      <c r="D38" s="3">
        <f t="shared" si="6"/>
        <v>22.222222222222221</v>
      </c>
      <c r="E38">
        <f>$B$4*(D39-D38)/(A39-A38)</f>
        <v>0</v>
      </c>
      <c r="F38">
        <f>$B$4*$B$8*SIN(ATAN(C38/100))</f>
        <v>0</v>
      </c>
      <c r="G38" s="3">
        <f>0.5*$B$5*$B$7*D38^2</f>
        <v>242.96296296296293</v>
      </c>
      <c r="H38" s="3">
        <f>$B$4*$B$8*$B$6*COS(ATAN(C38/100))</f>
        <v>117.72</v>
      </c>
      <c r="I38" s="3">
        <f t="shared" si="0"/>
        <v>360.68296296296296</v>
      </c>
      <c r="J38" s="3">
        <f>I38*D38/1000</f>
        <v>8.0151769547325102</v>
      </c>
      <c r="K38" s="3">
        <f>ABS(J38)</f>
        <v>8.0151769547325102</v>
      </c>
      <c r="L38" s="3">
        <f>L37+AVERAGE(J37:J38)/(A38-A37)</f>
        <v>341.50158924897124</v>
      </c>
      <c r="M38" s="3">
        <f>L38/3600*1000</f>
        <v>94.861552569158675</v>
      </c>
      <c r="N38" s="6">
        <f>IF(J38&gt;=0,1,-1)</f>
        <v>1</v>
      </c>
      <c r="O38" s="10"/>
      <c r="P38" s="3">
        <f>D38/$B$9</f>
        <v>37.037037037037038</v>
      </c>
      <c r="Q38" s="3">
        <f>I38*$B$9</f>
        <v>216.40977777777778</v>
      </c>
      <c r="R38">
        <f t="shared" si="1"/>
        <v>77.777777777777786</v>
      </c>
      <c r="S38">
        <f>Q38/$Q$4*1/($Q$5^N38)</f>
        <v>121.2379707438531</v>
      </c>
      <c r="U38" s="3">
        <f>R38*$V$5</f>
        <v>336.77777777777783</v>
      </c>
      <c r="V38" s="3">
        <f>S38/$V$4</f>
        <v>27.999531349619652</v>
      </c>
      <c r="W38" s="3">
        <f t="shared" si="2"/>
        <v>9429.6199467441311</v>
      </c>
      <c r="X38" s="3">
        <f t="shared" si="3"/>
        <v>9925.9157334148749</v>
      </c>
      <c r="Y38">
        <f t="shared" si="4"/>
        <v>570</v>
      </c>
      <c r="Z38">
        <f t="shared" si="5"/>
        <v>17.413887251605043</v>
      </c>
      <c r="AA38">
        <f t="shared" si="7"/>
        <v>117.47560689679088</v>
      </c>
    </row>
    <row r="39" spans="1:27" x14ac:dyDescent="0.3">
      <c r="A39">
        <v>27</v>
      </c>
      <c r="B39">
        <v>80</v>
      </c>
      <c r="C39">
        <v>0</v>
      </c>
      <c r="D39" s="3">
        <f t="shared" si="6"/>
        <v>22.222222222222221</v>
      </c>
      <c r="E39">
        <f>$B$4*(D40-D39)/(A40-A39)</f>
        <v>0</v>
      </c>
      <c r="F39">
        <f>$B$4*$B$8*SIN(ATAN(C39/100))</f>
        <v>0</v>
      </c>
      <c r="G39" s="3">
        <f>0.5*$B$5*$B$7*D39^2</f>
        <v>242.96296296296293</v>
      </c>
      <c r="H39" s="3">
        <f>$B$4*$B$8*$B$6*COS(ATAN(C39/100))</f>
        <v>117.72</v>
      </c>
      <c r="I39" s="3">
        <f t="shared" si="0"/>
        <v>360.68296296296296</v>
      </c>
      <c r="J39" s="3">
        <f>I39*D39/1000</f>
        <v>8.0151769547325102</v>
      </c>
      <c r="K39" s="3">
        <f>ABS(J39)</f>
        <v>8.0151769547325102</v>
      </c>
      <c r="L39" s="3">
        <f>L38+AVERAGE(J38:J39)/(A39-A38)</f>
        <v>349.51676620370375</v>
      </c>
      <c r="M39" s="3">
        <f>L39/3600*1000</f>
        <v>97.087990612139933</v>
      </c>
      <c r="N39" s="6">
        <f>IF(J39&gt;=0,1,-1)</f>
        <v>1</v>
      </c>
      <c r="O39" s="10"/>
      <c r="P39" s="3">
        <f>D39/$B$9</f>
        <v>37.037037037037038</v>
      </c>
      <c r="Q39" s="3">
        <f>I39*$B$9</f>
        <v>216.40977777777778</v>
      </c>
      <c r="R39">
        <f t="shared" si="1"/>
        <v>77.777777777777786</v>
      </c>
      <c r="S39">
        <f>Q39/$Q$4*1/($Q$5^N39)</f>
        <v>121.2379707438531</v>
      </c>
      <c r="U39" s="3">
        <f>R39*$V$5</f>
        <v>336.77777777777783</v>
      </c>
      <c r="V39" s="3">
        <f>S39/$V$4</f>
        <v>27.999531349619652</v>
      </c>
      <c r="W39" s="3">
        <f t="shared" si="2"/>
        <v>9429.6199467441311</v>
      </c>
      <c r="X39" s="3">
        <f t="shared" si="3"/>
        <v>9925.9157334148749</v>
      </c>
      <c r="Y39">
        <f t="shared" si="4"/>
        <v>570</v>
      </c>
      <c r="Z39">
        <f t="shared" si="5"/>
        <v>17.413887251605043</v>
      </c>
      <c r="AA39">
        <f t="shared" si="7"/>
        <v>120.23280571162834</v>
      </c>
    </row>
    <row r="40" spans="1:27" x14ac:dyDescent="0.3">
      <c r="A40">
        <v>28</v>
      </c>
      <c r="B40">
        <v>80</v>
      </c>
      <c r="C40">
        <v>0</v>
      </c>
      <c r="D40" s="3">
        <f t="shared" si="6"/>
        <v>22.222222222222221</v>
      </c>
      <c r="E40">
        <f>$B$4*(D41-D40)/(A41-A40)</f>
        <v>0</v>
      </c>
      <c r="F40">
        <f>$B$4*$B$8*SIN(ATAN(C40/100))</f>
        <v>0</v>
      </c>
      <c r="G40" s="3">
        <f>0.5*$B$5*$B$7*D40^2</f>
        <v>242.96296296296293</v>
      </c>
      <c r="H40" s="3">
        <f>$B$4*$B$8*$B$6*COS(ATAN(C40/100))</f>
        <v>117.72</v>
      </c>
      <c r="I40" s="3">
        <f t="shared" si="0"/>
        <v>360.68296296296296</v>
      </c>
      <c r="J40" s="3">
        <f>I40*D40/1000</f>
        <v>8.0151769547325102</v>
      </c>
      <c r="K40" s="3">
        <f>ABS(J40)</f>
        <v>8.0151769547325102</v>
      </c>
      <c r="L40" s="3">
        <f>L39+AVERAGE(J39:J40)/(A40-A39)</f>
        <v>357.53194315843626</v>
      </c>
      <c r="M40" s="3">
        <f>L40/3600*1000</f>
        <v>99.314428655121191</v>
      </c>
      <c r="N40" s="6">
        <f>IF(J40&gt;=0,1,-1)</f>
        <v>1</v>
      </c>
      <c r="O40" s="10"/>
      <c r="P40" s="3">
        <f>D40/$B$9</f>
        <v>37.037037037037038</v>
      </c>
      <c r="Q40" s="3">
        <f>I40*$B$9</f>
        <v>216.40977777777778</v>
      </c>
      <c r="R40">
        <f t="shared" si="1"/>
        <v>77.777777777777786</v>
      </c>
      <c r="S40">
        <f>Q40/$Q$4*1/($Q$5^N40)</f>
        <v>121.2379707438531</v>
      </c>
      <c r="U40" s="3">
        <f>R40*$V$5</f>
        <v>336.77777777777783</v>
      </c>
      <c r="V40" s="3">
        <f>S40/$V$4</f>
        <v>27.999531349619652</v>
      </c>
      <c r="W40" s="3">
        <f t="shared" si="2"/>
        <v>9429.6199467441311</v>
      </c>
      <c r="X40" s="3">
        <f t="shared" si="3"/>
        <v>9925.9157334148749</v>
      </c>
      <c r="Y40">
        <f t="shared" si="4"/>
        <v>570</v>
      </c>
      <c r="Z40">
        <f t="shared" si="5"/>
        <v>17.413887251605043</v>
      </c>
      <c r="AA40">
        <f t="shared" si="7"/>
        <v>122.99000452646581</v>
      </c>
    </row>
    <row r="41" spans="1:27" x14ac:dyDescent="0.3">
      <c r="A41">
        <v>29</v>
      </c>
      <c r="B41">
        <v>80</v>
      </c>
      <c r="C41">
        <v>0</v>
      </c>
      <c r="D41" s="3">
        <f t="shared" si="6"/>
        <v>22.222222222222221</v>
      </c>
      <c r="E41">
        <f>$B$4*(D42-D41)/(A42-A41)</f>
        <v>0</v>
      </c>
      <c r="F41">
        <f>$B$4*$B$8*SIN(ATAN(C41/100))</f>
        <v>0</v>
      </c>
      <c r="G41" s="3">
        <f>0.5*$B$5*$B$7*D41^2</f>
        <v>242.96296296296293</v>
      </c>
      <c r="H41" s="3">
        <f>$B$4*$B$8*$B$6*COS(ATAN(C41/100))</f>
        <v>117.72</v>
      </c>
      <c r="I41" s="3">
        <f t="shared" si="0"/>
        <v>360.68296296296296</v>
      </c>
      <c r="J41" s="3">
        <f>I41*D41/1000</f>
        <v>8.0151769547325102</v>
      </c>
      <c r="K41" s="3">
        <f>ABS(J41)</f>
        <v>8.0151769547325102</v>
      </c>
      <c r="L41" s="3">
        <f>L40+AVERAGE(J40:J41)/(A41-A40)</f>
        <v>365.54712011316877</v>
      </c>
      <c r="M41" s="3">
        <f>L41/3600*1000</f>
        <v>101.54086669810243</v>
      </c>
      <c r="N41" s="6">
        <f>IF(J41&gt;=0,1,-1)</f>
        <v>1</v>
      </c>
      <c r="O41" s="10"/>
      <c r="P41" s="3">
        <f>D41/$B$9</f>
        <v>37.037037037037038</v>
      </c>
      <c r="Q41" s="3">
        <f>I41*$B$9</f>
        <v>216.40977777777778</v>
      </c>
      <c r="R41">
        <f t="shared" si="1"/>
        <v>77.777777777777786</v>
      </c>
      <c r="S41">
        <f>Q41/$Q$4*1/($Q$5^N41)</f>
        <v>121.2379707438531</v>
      </c>
      <c r="U41" s="3">
        <f>R41*$V$5</f>
        <v>336.77777777777783</v>
      </c>
      <c r="V41" s="3">
        <f>S41/$V$4</f>
        <v>27.999531349619652</v>
      </c>
      <c r="W41" s="3">
        <f t="shared" si="2"/>
        <v>9429.6199467441311</v>
      </c>
      <c r="X41" s="3">
        <f t="shared" si="3"/>
        <v>9925.9157334148749</v>
      </c>
      <c r="Y41">
        <f t="shared" si="4"/>
        <v>570</v>
      </c>
      <c r="Z41">
        <f t="shared" si="5"/>
        <v>17.413887251605043</v>
      </c>
      <c r="AA41">
        <f t="shared" si="7"/>
        <v>125.74720334130328</v>
      </c>
    </row>
    <row r="42" spans="1:27" x14ac:dyDescent="0.3">
      <c r="A42">
        <v>30</v>
      </c>
      <c r="B42">
        <v>80</v>
      </c>
      <c r="C42">
        <v>0</v>
      </c>
      <c r="D42" s="3">
        <f t="shared" si="6"/>
        <v>22.222222222222221</v>
      </c>
      <c r="E42">
        <f>$B$4*(D43-D42)/(A43-A42)</f>
        <v>0</v>
      </c>
      <c r="F42">
        <f>$B$4*$B$8*SIN(ATAN(C42/100))</f>
        <v>0</v>
      </c>
      <c r="G42" s="3">
        <f>0.5*$B$5*$B$7*D42^2</f>
        <v>242.96296296296293</v>
      </c>
      <c r="H42" s="3">
        <f>$B$4*$B$8*$B$6*COS(ATAN(C42/100))</f>
        <v>117.72</v>
      </c>
      <c r="I42" s="3">
        <f t="shared" si="0"/>
        <v>360.68296296296296</v>
      </c>
      <c r="J42" s="3">
        <f>I42*D42/1000</f>
        <v>8.0151769547325102</v>
      </c>
      <c r="K42" s="3">
        <f>ABS(J42)</f>
        <v>8.0151769547325102</v>
      </c>
      <c r="L42" s="3">
        <f>L41+AVERAGE(J41:J42)/(A42-A41)</f>
        <v>373.56229706790128</v>
      </c>
      <c r="M42" s="3">
        <f>L42/3600*1000</f>
        <v>103.76730474108369</v>
      </c>
      <c r="N42" s="6">
        <f>IF(J42&gt;=0,1,-1)</f>
        <v>1</v>
      </c>
      <c r="O42" s="10"/>
      <c r="P42" s="3">
        <f>D42/$B$9</f>
        <v>37.037037037037038</v>
      </c>
      <c r="Q42" s="3">
        <f>I42*$B$9</f>
        <v>216.40977777777778</v>
      </c>
      <c r="R42">
        <f t="shared" si="1"/>
        <v>77.777777777777786</v>
      </c>
      <c r="S42">
        <f>Q42/$Q$4*1/($Q$5^N42)</f>
        <v>121.2379707438531</v>
      </c>
      <c r="U42" s="3">
        <f>R42*$V$5</f>
        <v>336.77777777777783</v>
      </c>
      <c r="V42" s="3">
        <f>S42/$V$4</f>
        <v>27.999531349619652</v>
      </c>
      <c r="W42" s="3">
        <f t="shared" si="2"/>
        <v>9429.6199467441311</v>
      </c>
      <c r="X42" s="3">
        <f t="shared" si="3"/>
        <v>9925.9157334148749</v>
      </c>
      <c r="Y42">
        <f t="shared" si="4"/>
        <v>570</v>
      </c>
      <c r="Z42">
        <f t="shared" si="5"/>
        <v>17.413887251605043</v>
      </c>
      <c r="AA42">
        <f t="shared" si="7"/>
        <v>128.50440215614074</v>
      </c>
    </row>
    <row r="43" spans="1:27" x14ac:dyDescent="0.3">
      <c r="A43">
        <v>31</v>
      </c>
      <c r="B43">
        <v>80</v>
      </c>
      <c r="C43">
        <v>0</v>
      </c>
      <c r="D43" s="3">
        <f t="shared" si="6"/>
        <v>22.222222222222221</v>
      </c>
      <c r="E43">
        <f>$B$4*(D44-D43)/(A44-A43)</f>
        <v>0</v>
      </c>
      <c r="F43">
        <f>$B$4*$B$8*SIN(ATAN(C43/100))</f>
        <v>0</v>
      </c>
      <c r="G43" s="3">
        <f>0.5*$B$5*$B$7*D43^2</f>
        <v>242.96296296296293</v>
      </c>
      <c r="H43" s="3">
        <f>$B$4*$B$8*$B$6*COS(ATAN(C43/100))</f>
        <v>117.72</v>
      </c>
      <c r="I43" s="3">
        <f t="shared" si="0"/>
        <v>360.68296296296296</v>
      </c>
      <c r="J43" s="3">
        <f>I43*D43/1000</f>
        <v>8.0151769547325102</v>
      </c>
      <c r="K43" s="3">
        <f>ABS(J43)</f>
        <v>8.0151769547325102</v>
      </c>
      <c r="L43" s="3">
        <f>L42+AVERAGE(J42:J43)/(A43-A42)</f>
        <v>381.57747402263379</v>
      </c>
      <c r="M43" s="3">
        <f>L43/3600*1000</f>
        <v>105.99374278406493</v>
      </c>
      <c r="N43" s="6">
        <f>IF(J43&gt;=0,1,-1)</f>
        <v>1</v>
      </c>
      <c r="O43" s="10"/>
      <c r="P43" s="3">
        <f>D43/$B$9</f>
        <v>37.037037037037038</v>
      </c>
      <c r="Q43" s="3">
        <f>I43*$B$9</f>
        <v>216.40977777777778</v>
      </c>
      <c r="R43">
        <f t="shared" si="1"/>
        <v>77.777777777777786</v>
      </c>
      <c r="S43">
        <f>Q43/$Q$4*1/($Q$5^N43)</f>
        <v>121.2379707438531</v>
      </c>
      <c r="U43" s="3">
        <f>R43*$V$5</f>
        <v>336.77777777777783</v>
      </c>
      <c r="V43" s="3">
        <f>S43/$V$4</f>
        <v>27.999531349619652</v>
      </c>
      <c r="W43" s="3">
        <f t="shared" si="2"/>
        <v>9429.6199467441311</v>
      </c>
      <c r="X43" s="3">
        <f t="shared" si="3"/>
        <v>9925.9157334148749</v>
      </c>
      <c r="Y43">
        <f t="shared" si="4"/>
        <v>570</v>
      </c>
      <c r="Z43">
        <f t="shared" si="5"/>
        <v>17.413887251605043</v>
      </c>
      <c r="AA43">
        <f t="shared" si="7"/>
        <v>131.26160097097821</v>
      </c>
    </row>
    <row r="44" spans="1:27" x14ac:dyDescent="0.3">
      <c r="A44">
        <v>32</v>
      </c>
      <c r="B44">
        <v>80</v>
      </c>
      <c r="C44">
        <v>0</v>
      </c>
      <c r="D44" s="3">
        <f t="shared" si="6"/>
        <v>22.222222222222221</v>
      </c>
      <c r="E44">
        <f>$B$4*(D45-D44)/(A45-A44)</f>
        <v>0</v>
      </c>
      <c r="F44">
        <f>$B$4*$B$8*SIN(ATAN(C44/100))</f>
        <v>0</v>
      </c>
      <c r="G44" s="3">
        <f>0.5*$B$5*$B$7*D44^2</f>
        <v>242.96296296296293</v>
      </c>
      <c r="H44" s="3">
        <f>$B$4*$B$8*$B$6*COS(ATAN(C44/100))</f>
        <v>117.72</v>
      </c>
      <c r="I44" s="3">
        <f t="shared" si="0"/>
        <v>360.68296296296296</v>
      </c>
      <c r="J44" s="3">
        <f>I44*D44/1000</f>
        <v>8.0151769547325102</v>
      </c>
      <c r="K44" s="3">
        <f>ABS(J44)</f>
        <v>8.0151769547325102</v>
      </c>
      <c r="L44" s="3">
        <f>L43+AVERAGE(J43:J44)/(A44-A43)</f>
        <v>389.5926509773663</v>
      </c>
      <c r="M44" s="3">
        <f>L44/3600*1000</f>
        <v>108.22018082704619</v>
      </c>
      <c r="N44" s="6">
        <f>IF(J44&gt;=0,1,-1)</f>
        <v>1</v>
      </c>
      <c r="O44" s="10"/>
      <c r="P44" s="3">
        <f>D44/$B$9</f>
        <v>37.037037037037038</v>
      </c>
      <c r="Q44" s="3">
        <f>I44*$B$9</f>
        <v>216.40977777777778</v>
      </c>
      <c r="R44">
        <f t="shared" si="1"/>
        <v>77.777777777777786</v>
      </c>
      <c r="S44">
        <f>Q44/$Q$4*1/($Q$5^N44)</f>
        <v>121.2379707438531</v>
      </c>
      <c r="U44" s="3">
        <f>R44*$V$5</f>
        <v>336.77777777777783</v>
      </c>
      <c r="V44" s="3">
        <f>S44/$V$4</f>
        <v>27.999531349619652</v>
      </c>
      <c r="W44" s="3">
        <f t="shared" si="2"/>
        <v>9429.6199467441311</v>
      </c>
      <c r="X44" s="3">
        <f t="shared" si="3"/>
        <v>9925.9157334148749</v>
      </c>
      <c r="Y44">
        <f t="shared" si="4"/>
        <v>570</v>
      </c>
      <c r="Z44">
        <f t="shared" si="5"/>
        <v>17.413887251605043</v>
      </c>
      <c r="AA44">
        <f t="shared" si="7"/>
        <v>134.01879978581567</v>
      </c>
    </row>
    <row r="45" spans="1:27" x14ac:dyDescent="0.3">
      <c r="A45">
        <v>33</v>
      </c>
      <c r="B45">
        <v>80</v>
      </c>
      <c r="C45">
        <v>0</v>
      </c>
      <c r="D45" s="3">
        <f t="shared" si="6"/>
        <v>22.222222222222221</v>
      </c>
      <c r="E45">
        <f>$B$4*(D46-D45)/(A46-A45)</f>
        <v>0</v>
      </c>
      <c r="F45">
        <f>$B$4*$B$8*SIN(ATAN(C45/100))</f>
        <v>0</v>
      </c>
      <c r="G45" s="3">
        <f>0.5*$B$5*$B$7*D45^2</f>
        <v>242.96296296296293</v>
      </c>
      <c r="H45" s="3">
        <f>$B$4*$B$8*$B$6*COS(ATAN(C45/100))</f>
        <v>117.72</v>
      </c>
      <c r="I45" s="3">
        <f t="shared" si="0"/>
        <v>360.68296296296296</v>
      </c>
      <c r="J45" s="3">
        <f>I45*D45/1000</f>
        <v>8.0151769547325102</v>
      </c>
      <c r="K45" s="3">
        <f>ABS(J45)</f>
        <v>8.0151769547325102</v>
      </c>
      <c r="L45" s="3">
        <f>L44+AVERAGE(J44:J45)/(A45-A44)</f>
        <v>397.60782793209881</v>
      </c>
      <c r="M45" s="3">
        <f>L45/3600*1000</f>
        <v>110.44661887002745</v>
      </c>
      <c r="N45" s="6">
        <f>IF(J45&gt;=0,1,-1)</f>
        <v>1</v>
      </c>
      <c r="O45" s="10"/>
      <c r="P45" s="3">
        <f>D45/$B$9</f>
        <v>37.037037037037038</v>
      </c>
      <c r="Q45" s="3">
        <f>I45*$B$9</f>
        <v>216.40977777777778</v>
      </c>
      <c r="R45">
        <f t="shared" si="1"/>
        <v>77.777777777777786</v>
      </c>
      <c r="S45">
        <f>Q45/$Q$4*1/($Q$5^N45)</f>
        <v>121.2379707438531</v>
      </c>
      <c r="U45" s="3">
        <f>R45*$V$5</f>
        <v>336.77777777777783</v>
      </c>
      <c r="V45" s="3">
        <f>S45/$V$4</f>
        <v>27.999531349619652</v>
      </c>
      <c r="W45" s="3">
        <f t="shared" si="2"/>
        <v>9429.6199467441311</v>
      </c>
      <c r="X45" s="3">
        <f t="shared" si="3"/>
        <v>9925.9157334148749</v>
      </c>
      <c r="Y45">
        <f t="shared" si="4"/>
        <v>570</v>
      </c>
      <c r="Z45">
        <f t="shared" si="5"/>
        <v>17.413887251605043</v>
      </c>
      <c r="AA45">
        <f t="shared" si="7"/>
        <v>136.77599860065314</v>
      </c>
    </row>
    <row r="46" spans="1:27" x14ac:dyDescent="0.3">
      <c r="A46">
        <v>34</v>
      </c>
      <c r="B46">
        <v>80</v>
      </c>
      <c r="C46">
        <v>0</v>
      </c>
      <c r="D46" s="3">
        <f t="shared" si="6"/>
        <v>22.222222222222221</v>
      </c>
      <c r="E46">
        <f>$B$4*(D47-D46)/(A47-A46)</f>
        <v>0</v>
      </c>
      <c r="F46">
        <f>$B$4*$B$8*SIN(ATAN(C46/100))</f>
        <v>0</v>
      </c>
      <c r="G46" s="3">
        <f>0.5*$B$5*$B$7*D46^2</f>
        <v>242.96296296296293</v>
      </c>
      <c r="H46" s="3">
        <f>$B$4*$B$8*$B$6*COS(ATAN(C46/100))</f>
        <v>117.72</v>
      </c>
      <c r="I46" s="3">
        <f t="shared" si="0"/>
        <v>360.68296296296296</v>
      </c>
      <c r="J46" s="3">
        <f>I46*D46/1000</f>
        <v>8.0151769547325102</v>
      </c>
      <c r="K46" s="3">
        <f>ABS(J46)</f>
        <v>8.0151769547325102</v>
      </c>
      <c r="L46" s="3">
        <f>L45+AVERAGE(J45:J46)/(A46-A45)</f>
        <v>405.62300488683132</v>
      </c>
      <c r="M46" s="3">
        <f>L46/3600*1000</f>
        <v>112.67305691300871</v>
      </c>
      <c r="N46" s="6">
        <f>IF(J46&gt;=0,1,-1)</f>
        <v>1</v>
      </c>
      <c r="O46" s="10"/>
      <c r="P46" s="3">
        <f>D46/$B$9</f>
        <v>37.037037037037038</v>
      </c>
      <c r="Q46" s="3">
        <f>I46*$B$9</f>
        <v>216.40977777777778</v>
      </c>
      <c r="R46">
        <f t="shared" si="1"/>
        <v>77.777777777777786</v>
      </c>
      <c r="S46">
        <f>Q46/$Q$4*1/($Q$5^N46)</f>
        <v>121.2379707438531</v>
      </c>
      <c r="U46" s="3">
        <f>R46*$V$5</f>
        <v>336.77777777777783</v>
      </c>
      <c r="V46" s="3">
        <f>S46/$V$4</f>
        <v>27.999531349619652</v>
      </c>
      <c r="W46" s="3">
        <f t="shared" si="2"/>
        <v>9429.6199467441311</v>
      </c>
      <c r="X46" s="3">
        <f t="shared" si="3"/>
        <v>9925.9157334148749</v>
      </c>
      <c r="Y46">
        <f t="shared" si="4"/>
        <v>570</v>
      </c>
      <c r="Z46">
        <f t="shared" si="5"/>
        <v>17.413887251605043</v>
      </c>
      <c r="AA46">
        <f t="shared" si="7"/>
        <v>139.5331974154906</v>
      </c>
    </row>
    <row r="47" spans="1:27" x14ac:dyDescent="0.3">
      <c r="A47">
        <v>35</v>
      </c>
      <c r="B47">
        <v>80</v>
      </c>
      <c r="C47">
        <v>0</v>
      </c>
      <c r="D47" s="3">
        <f t="shared" si="6"/>
        <v>22.222222222222221</v>
      </c>
      <c r="E47">
        <f>$B$4*(D48-D47)/(A48-A47)</f>
        <v>0</v>
      </c>
      <c r="F47">
        <f>$B$4*$B$8*SIN(ATAN(C47/100))</f>
        <v>0</v>
      </c>
      <c r="G47" s="3">
        <f>0.5*$B$5*$B$7*D47^2</f>
        <v>242.96296296296293</v>
      </c>
      <c r="H47" s="3">
        <f>$B$4*$B$8*$B$6*COS(ATAN(C47/100))</f>
        <v>117.72</v>
      </c>
      <c r="I47" s="3">
        <f t="shared" si="0"/>
        <v>360.68296296296296</v>
      </c>
      <c r="J47" s="3">
        <f>I47*D47/1000</f>
        <v>8.0151769547325102</v>
      </c>
      <c r="K47" s="3">
        <f>ABS(J47)</f>
        <v>8.0151769547325102</v>
      </c>
      <c r="L47" s="3">
        <f>L46+AVERAGE(J46:J47)/(A47-A46)</f>
        <v>413.63818184156383</v>
      </c>
      <c r="M47" s="3">
        <f>L47/3600*1000</f>
        <v>114.89949495598997</v>
      </c>
      <c r="N47" s="6">
        <f>IF(J47&gt;=0,1,-1)</f>
        <v>1</v>
      </c>
      <c r="O47" s="10"/>
      <c r="P47" s="3">
        <f>D47/$B$9</f>
        <v>37.037037037037038</v>
      </c>
      <c r="Q47" s="3">
        <f>I47*$B$9</f>
        <v>216.40977777777778</v>
      </c>
      <c r="R47">
        <f t="shared" si="1"/>
        <v>77.777777777777786</v>
      </c>
      <c r="S47">
        <f>Q47/$Q$4*1/($Q$5^N47)</f>
        <v>121.2379707438531</v>
      </c>
      <c r="U47" s="3">
        <f>R47*$V$5</f>
        <v>336.77777777777783</v>
      </c>
      <c r="V47" s="3">
        <f>S47/$V$4</f>
        <v>27.999531349619652</v>
      </c>
      <c r="W47" s="3">
        <f t="shared" si="2"/>
        <v>9429.6199467441311</v>
      </c>
      <c r="X47" s="3">
        <f t="shared" si="3"/>
        <v>9925.9157334148749</v>
      </c>
      <c r="Y47">
        <f t="shared" si="4"/>
        <v>570</v>
      </c>
      <c r="Z47">
        <f t="shared" si="5"/>
        <v>17.413887251605043</v>
      </c>
      <c r="AA47">
        <f t="shared" si="7"/>
        <v>142.29039623032807</v>
      </c>
    </row>
    <row r="48" spans="1:27" x14ac:dyDescent="0.3">
      <c r="A48">
        <v>36</v>
      </c>
      <c r="B48">
        <v>80</v>
      </c>
      <c r="C48">
        <v>0</v>
      </c>
      <c r="D48" s="3">
        <f t="shared" si="6"/>
        <v>22.222222222222221</v>
      </c>
      <c r="E48">
        <f>$B$4*(D49-D48)/(A49-A48)</f>
        <v>0</v>
      </c>
      <c r="F48">
        <f>$B$4*$B$8*SIN(ATAN(C48/100))</f>
        <v>0</v>
      </c>
      <c r="G48" s="3">
        <f>0.5*$B$5*$B$7*D48^2</f>
        <v>242.96296296296293</v>
      </c>
      <c r="H48" s="3">
        <f>$B$4*$B$8*$B$6*COS(ATAN(C48/100))</f>
        <v>117.72</v>
      </c>
      <c r="I48" s="3">
        <f t="shared" si="0"/>
        <v>360.68296296296296</v>
      </c>
      <c r="J48" s="3">
        <f>I48*D48/1000</f>
        <v>8.0151769547325102</v>
      </c>
      <c r="K48" s="3">
        <f>ABS(J48)</f>
        <v>8.0151769547325102</v>
      </c>
      <c r="L48" s="3">
        <f>L47+AVERAGE(J47:J48)/(A48-A47)</f>
        <v>421.65335879629635</v>
      </c>
      <c r="M48" s="3">
        <f>L48/3600*1000</f>
        <v>117.12593299897121</v>
      </c>
      <c r="N48" s="6">
        <f>IF(J48&gt;=0,1,-1)</f>
        <v>1</v>
      </c>
      <c r="O48" s="10"/>
      <c r="P48" s="3">
        <f>D48/$B$9</f>
        <v>37.037037037037038</v>
      </c>
      <c r="Q48" s="3">
        <f>I48*$B$9</f>
        <v>216.40977777777778</v>
      </c>
      <c r="R48">
        <f t="shared" si="1"/>
        <v>77.777777777777786</v>
      </c>
      <c r="S48">
        <f>Q48/$Q$4*1/($Q$5^N48)</f>
        <v>121.2379707438531</v>
      </c>
      <c r="U48" s="3">
        <f>R48*$V$5</f>
        <v>336.77777777777783</v>
      </c>
      <c r="V48" s="3">
        <f>S48/$V$4</f>
        <v>27.999531349619652</v>
      </c>
      <c r="W48" s="3">
        <f t="shared" si="2"/>
        <v>9429.6199467441311</v>
      </c>
      <c r="X48" s="3">
        <f t="shared" si="3"/>
        <v>9925.9157334148749</v>
      </c>
      <c r="Y48">
        <f t="shared" si="4"/>
        <v>570</v>
      </c>
      <c r="Z48">
        <f t="shared" si="5"/>
        <v>17.413887251605043</v>
      </c>
      <c r="AA48">
        <f t="shared" si="7"/>
        <v>145.04759504516554</v>
      </c>
    </row>
    <row r="49" spans="1:27" x14ac:dyDescent="0.3">
      <c r="A49">
        <v>37</v>
      </c>
      <c r="B49">
        <v>80</v>
      </c>
      <c r="C49">
        <v>0</v>
      </c>
      <c r="D49" s="3">
        <f t="shared" si="6"/>
        <v>22.222222222222221</v>
      </c>
      <c r="E49">
        <f>$B$4*(D50-D49)/(A50-A49)</f>
        <v>0</v>
      </c>
      <c r="F49">
        <f>$B$4*$B$8*SIN(ATAN(C49/100))</f>
        <v>0</v>
      </c>
      <c r="G49" s="3">
        <f>0.5*$B$5*$B$7*D49^2</f>
        <v>242.96296296296293</v>
      </c>
      <c r="H49" s="3">
        <f>$B$4*$B$8*$B$6*COS(ATAN(C49/100))</f>
        <v>117.72</v>
      </c>
      <c r="I49" s="3">
        <f t="shared" si="0"/>
        <v>360.68296296296296</v>
      </c>
      <c r="J49" s="3">
        <f>I49*D49/1000</f>
        <v>8.0151769547325102</v>
      </c>
      <c r="K49" s="3">
        <f>ABS(J49)</f>
        <v>8.0151769547325102</v>
      </c>
      <c r="L49" s="3">
        <f>L48+AVERAGE(J48:J49)/(A49-A48)</f>
        <v>429.66853575102886</v>
      </c>
      <c r="M49" s="3">
        <f>L49/3600*1000</f>
        <v>119.35237104195245</v>
      </c>
      <c r="N49" s="6">
        <f>IF(J49&gt;=0,1,-1)</f>
        <v>1</v>
      </c>
      <c r="O49" s="10"/>
      <c r="P49" s="3">
        <f>D49/$B$9</f>
        <v>37.037037037037038</v>
      </c>
      <c r="Q49" s="3">
        <f>I49*$B$9</f>
        <v>216.40977777777778</v>
      </c>
      <c r="R49">
        <f t="shared" si="1"/>
        <v>77.777777777777786</v>
      </c>
      <c r="S49">
        <f>Q49/$Q$4*1/($Q$5^N49)</f>
        <v>121.2379707438531</v>
      </c>
      <c r="U49" s="3">
        <f>R49*$V$5</f>
        <v>336.77777777777783</v>
      </c>
      <c r="V49" s="3">
        <f>S49/$V$4</f>
        <v>27.999531349619652</v>
      </c>
      <c r="W49" s="3">
        <f t="shared" si="2"/>
        <v>9429.6199467441311</v>
      </c>
      <c r="X49" s="3">
        <f t="shared" si="3"/>
        <v>9925.9157334148749</v>
      </c>
      <c r="Y49">
        <f t="shared" si="4"/>
        <v>570</v>
      </c>
      <c r="Z49">
        <f t="shared" si="5"/>
        <v>17.413887251605043</v>
      </c>
      <c r="AA49">
        <f t="shared" si="7"/>
        <v>147.804793860003</v>
      </c>
    </row>
    <row r="50" spans="1:27" x14ac:dyDescent="0.3">
      <c r="A50">
        <v>38</v>
      </c>
      <c r="B50">
        <v>80</v>
      </c>
      <c r="C50">
        <v>0</v>
      </c>
      <c r="D50" s="3">
        <f t="shared" si="6"/>
        <v>22.222222222222221</v>
      </c>
      <c r="E50">
        <f>$B$4*(D51-D50)/(A51-A50)</f>
        <v>0</v>
      </c>
      <c r="F50">
        <f>$B$4*$B$8*SIN(ATAN(C50/100))</f>
        <v>0</v>
      </c>
      <c r="G50" s="3">
        <f>0.5*$B$5*$B$7*D50^2</f>
        <v>242.96296296296293</v>
      </c>
      <c r="H50" s="3">
        <f>$B$4*$B$8*$B$6*COS(ATAN(C50/100))</f>
        <v>117.72</v>
      </c>
      <c r="I50" s="3">
        <f t="shared" si="0"/>
        <v>360.68296296296296</v>
      </c>
      <c r="J50" s="3">
        <f>I50*D50/1000</f>
        <v>8.0151769547325102</v>
      </c>
      <c r="K50" s="3">
        <f>ABS(J50)</f>
        <v>8.0151769547325102</v>
      </c>
      <c r="L50" s="3">
        <f>L49+AVERAGE(J49:J50)/(A50-A49)</f>
        <v>437.68371270576137</v>
      </c>
      <c r="M50" s="3">
        <f>L50/3600*1000</f>
        <v>121.57880908493371</v>
      </c>
      <c r="N50" s="6">
        <f>IF(J50&gt;=0,1,-1)</f>
        <v>1</v>
      </c>
      <c r="O50" s="10"/>
      <c r="P50" s="3">
        <f>D50/$B$9</f>
        <v>37.037037037037038</v>
      </c>
      <c r="Q50" s="3">
        <f>I50*$B$9</f>
        <v>216.40977777777778</v>
      </c>
      <c r="R50">
        <f t="shared" si="1"/>
        <v>77.777777777777786</v>
      </c>
      <c r="S50">
        <f>Q50/$Q$4*1/($Q$5^N50)</f>
        <v>121.2379707438531</v>
      </c>
      <c r="U50" s="3">
        <f>R50*$V$5</f>
        <v>336.77777777777783</v>
      </c>
      <c r="V50" s="3">
        <f>S50/$V$4</f>
        <v>27.999531349619652</v>
      </c>
      <c r="W50" s="3">
        <f t="shared" si="2"/>
        <v>9429.6199467441311</v>
      </c>
      <c r="X50" s="3">
        <f t="shared" si="3"/>
        <v>9925.9157334148749</v>
      </c>
      <c r="Y50">
        <f t="shared" si="4"/>
        <v>570</v>
      </c>
      <c r="Z50">
        <f t="shared" si="5"/>
        <v>17.413887251605043</v>
      </c>
      <c r="AA50">
        <f t="shared" si="7"/>
        <v>150.56199267484047</v>
      </c>
    </row>
    <row r="51" spans="1:27" x14ac:dyDescent="0.3">
      <c r="A51">
        <v>39</v>
      </c>
      <c r="B51">
        <v>80</v>
      </c>
      <c r="C51">
        <v>0</v>
      </c>
      <c r="D51" s="3">
        <f t="shared" si="6"/>
        <v>22.222222222222221</v>
      </c>
      <c r="E51">
        <f>$B$4*(D52-D51)/(A52-A51)</f>
        <v>0</v>
      </c>
      <c r="F51">
        <f>$B$4*$B$8*SIN(ATAN(C51/100))</f>
        <v>0</v>
      </c>
      <c r="G51" s="3">
        <f>0.5*$B$5*$B$7*D51^2</f>
        <v>242.96296296296293</v>
      </c>
      <c r="H51" s="3">
        <f>$B$4*$B$8*$B$6*COS(ATAN(C51/100))</f>
        <v>117.72</v>
      </c>
      <c r="I51" s="3">
        <f t="shared" si="0"/>
        <v>360.68296296296296</v>
      </c>
      <c r="J51" s="3">
        <f>I51*D51/1000</f>
        <v>8.0151769547325102</v>
      </c>
      <c r="K51" s="3">
        <f>ABS(J51)</f>
        <v>8.0151769547325102</v>
      </c>
      <c r="L51" s="3">
        <f>L50+AVERAGE(J50:J51)/(A51-A50)</f>
        <v>445.69888966049388</v>
      </c>
      <c r="M51" s="3">
        <f>L51/3600*1000</f>
        <v>123.80524712791497</v>
      </c>
      <c r="N51" s="6">
        <f>IF(J51&gt;=0,1,-1)</f>
        <v>1</v>
      </c>
      <c r="O51" s="10"/>
      <c r="P51" s="3">
        <f>D51/$B$9</f>
        <v>37.037037037037038</v>
      </c>
      <c r="Q51" s="3">
        <f>I51*$B$9</f>
        <v>216.40977777777778</v>
      </c>
      <c r="R51">
        <f t="shared" si="1"/>
        <v>77.777777777777786</v>
      </c>
      <c r="S51">
        <f>Q51/$Q$4*1/($Q$5^N51)</f>
        <v>121.2379707438531</v>
      </c>
      <c r="U51" s="3">
        <f>R51*$V$5</f>
        <v>336.77777777777783</v>
      </c>
      <c r="V51" s="3">
        <f>S51/$V$4</f>
        <v>27.999531349619652</v>
      </c>
      <c r="W51" s="3">
        <f t="shared" si="2"/>
        <v>9429.6199467441311</v>
      </c>
      <c r="X51" s="3">
        <f t="shared" si="3"/>
        <v>9925.9157334148749</v>
      </c>
      <c r="Y51">
        <f t="shared" si="4"/>
        <v>570</v>
      </c>
      <c r="Z51">
        <f t="shared" si="5"/>
        <v>17.413887251605043</v>
      </c>
      <c r="AA51">
        <f t="shared" si="7"/>
        <v>153.31919148967793</v>
      </c>
    </row>
    <row r="52" spans="1:27" x14ac:dyDescent="0.3">
      <c r="A52">
        <v>40</v>
      </c>
      <c r="B52">
        <v>80</v>
      </c>
      <c r="C52">
        <v>0</v>
      </c>
      <c r="D52" s="3">
        <f t="shared" si="6"/>
        <v>22.222222222222221</v>
      </c>
      <c r="E52">
        <f>$B$4*(D53-D52)/(A53-A52)</f>
        <v>0</v>
      </c>
      <c r="F52">
        <f>$B$4*$B$8*SIN(ATAN(C52/100))</f>
        <v>0</v>
      </c>
      <c r="G52" s="3">
        <f>0.5*$B$5*$B$7*D52^2</f>
        <v>242.96296296296293</v>
      </c>
      <c r="H52" s="3">
        <f>$B$4*$B$8*$B$6*COS(ATAN(C52/100))</f>
        <v>117.72</v>
      </c>
      <c r="I52" s="3">
        <f t="shared" si="0"/>
        <v>360.68296296296296</v>
      </c>
      <c r="J52" s="3">
        <f>I52*D52/1000</f>
        <v>8.0151769547325102</v>
      </c>
      <c r="K52" s="3">
        <f>ABS(J52)</f>
        <v>8.0151769547325102</v>
      </c>
      <c r="L52" s="3">
        <f>L51+AVERAGE(J51:J52)/(A52-A51)</f>
        <v>453.71406661522639</v>
      </c>
      <c r="M52" s="3">
        <f>L52/3600*1000</f>
        <v>126.03168517089622</v>
      </c>
      <c r="N52" s="6">
        <f>IF(J52&gt;=0,1,-1)</f>
        <v>1</v>
      </c>
      <c r="O52" s="10"/>
      <c r="P52" s="3">
        <f>D52/$B$9</f>
        <v>37.037037037037038</v>
      </c>
      <c r="Q52" s="3">
        <f>I52*$B$9</f>
        <v>216.40977777777778</v>
      </c>
      <c r="R52">
        <f t="shared" si="1"/>
        <v>77.777777777777786</v>
      </c>
      <c r="S52">
        <f>Q52/$Q$4*1/($Q$5^N52)</f>
        <v>121.2379707438531</v>
      </c>
      <c r="U52" s="3">
        <f>R52*$V$5</f>
        <v>336.77777777777783</v>
      </c>
      <c r="V52" s="3">
        <f>S52/$V$4</f>
        <v>27.999531349619652</v>
      </c>
      <c r="W52" s="3">
        <f t="shared" si="2"/>
        <v>9429.6199467441311</v>
      </c>
      <c r="X52" s="3">
        <f t="shared" si="3"/>
        <v>9925.9157334148749</v>
      </c>
      <c r="Y52">
        <f t="shared" si="4"/>
        <v>570</v>
      </c>
      <c r="Z52">
        <f t="shared" si="5"/>
        <v>17.413887251605043</v>
      </c>
      <c r="AA52">
        <f t="shared" si="7"/>
        <v>156.0763903045154</v>
      </c>
    </row>
    <row r="53" spans="1:27" x14ac:dyDescent="0.3">
      <c r="A53">
        <v>41</v>
      </c>
      <c r="B53">
        <v>80</v>
      </c>
      <c r="C53">
        <v>0</v>
      </c>
      <c r="D53" s="3">
        <f t="shared" si="6"/>
        <v>22.222222222222221</v>
      </c>
      <c r="E53">
        <f>$B$4*(D54-D53)/(A54-A53)</f>
        <v>0</v>
      </c>
      <c r="F53">
        <f>$B$4*$B$8*SIN(ATAN(C53/100))</f>
        <v>0</v>
      </c>
      <c r="G53" s="3">
        <f>0.5*$B$5*$B$7*D53^2</f>
        <v>242.96296296296293</v>
      </c>
      <c r="H53" s="3">
        <f>$B$4*$B$8*$B$6*COS(ATAN(C53/100))</f>
        <v>117.72</v>
      </c>
      <c r="I53" s="3">
        <f t="shared" si="0"/>
        <v>360.68296296296296</v>
      </c>
      <c r="J53" s="3">
        <f>I53*D53/1000</f>
        <v>8.0151769547325102</v>
      </c>
      <c r="K53" s="3">
        <f>ABS(J53)</f>
        <v>8.0151769547325102</v>
      </c>
      <c r="L53" s="3">
        <f>L52+AVERAGE(J52:J53)/(A53-A52)</f>
        <v>461.7292435699589</v>
      </c>
      <c r="M53" s="3">
        <f>L53/3600*1000</f>
        <v>128.25812321387747</v>
      </c>
      <c r="N53" s="6">
        <f>IF(J53&gt;=0,1,-1)</f>
        <v>1</v>
      </c>
      <c r="O53" s="10"/>
      <c r="P53" s="3">
        <f>D53/$B$9</f>
        <v>37.037037037037038</v>
      </c>
      <c r="Q53" s="3">
        <f>I53*$B$9</f>
        <v>216.40977777777778</v>
      </c>
      <c r="R53">
        <f t="shared" si="1"/>
        <v>77.777777777777786</v>
      </c>
      <c r="S53">
        <f>Q53/$Q$4*1/($Q$5^N53)</f>
        <v>121.2379707438531</v>
      </c>
      <c r="U53" s="3">
        <f>R53*$V$5</f>
        <v>336.77777777777783</v>
      </c>
      <c r="V53" s="3">
        <f>S53/$V$4</f>
        <v>27.999531349619652</v>
      </c>
      <c r="W53" s="3">
        <f t="shared" si="2"/>
        <v>9429.6199467441311</v>
      </c>
      <c r="X53" s="3">
        <f t="shared" si="3"/>
        <v>9925.9157334148749</v>
      </c>
      <c r="Y53">
        <f t="shared" si="4"/>
        <v>570</v>
      </c>
      <c r="Z53">
        <f t="shared" si="5"/>
        <v>17.413887251605043</v>
      </c>
      <c r="AA53">
        <f t="shared" si="7"/>
        <v>158.83358911935287</v>
      </c>
    </row>
    <row r="54" spans="1:27" x14ac:dyDescent="0.3">
      <c r="A54">
        <v>42</v>
      </c>
      <c r="B54">
        <v>80</v>
      </c>
      <c r="C54">
        <v>0</v>
      </c>
      <c r="D54" s="3">
        <f t="shared" si="6"/>
        <v>22.222222222222221</v>
      </c>
      <c r="E54">
        <f>$B$4*(D55-D54)/(A55-A54)</f>
        <v>0</v>
      </c>
      <c r="F54">
        <f>$B$4*$B$8*SIN(ATAN(C54/100))</f>
        <v>0</v>
      </c>
      <c r="G54" s="3">
        <f>0.5*$B$5*$B$7*D54^2</f>
        <v>242.96296296296293</v>
      </c>
      <c r="H54" s="3">
        <f>$B$4*$B$8*$B$6*COS(ATAN(C54/100))</f>
        <v>117.72</v>
      </c>
      <c r="I54" s="3">
        <f t="shared" si="0"/>
        <v>360.68296296296296</v>
      </c>
      <c r="J54" s="3">
        <f>I54*D54/1000</f>
        <v>8.0151769547325102</v>
      </c>
      <c r="K54" s="3">
        <f>ABS(J54)</f>
        <v>8.0151769547325102</v>
      </c>
      <c r="L54" s="3">
        <f>L53+AVERAGE(J53:J54)/(A54-A53)</f>
        <v>469.74442052469141</v>
      </c>
      <c r="M54" s="3">
        <f>L54/3600*1000</f>
        <v>130.48456125685874</v>
      </c>
      <c r="N54" s="6">
        <f>IF(J54&gt;=0,1,-1)</f>
        <v>1</v>
      </c>
      <c r="O54" s="10"/>
      <c r="P54" s="3">
        <f>D54/$B$9</f>
        <v>37.037037037037038</v>
      </c>
      <c r="Q54" s="3">
        <f>I54*$B$9</f>
        <v>216.40977777777778</v>
      </c>
      <c r="R54">
        <f t="shared" si="1"/>
        <v>77.777777777777786</v>
      </c>
      <c r="S54">
        <f>Q54/$Q$4*1/($Q$5^N54)</f>
        <v>121.2379707438531</v>
      </c>
      <c r="U54" s="3">
        <f>R54*$V$5</f>
        <v>336.77777777777783</v>
      </c>
      <c r="V54" s="3">
        <f>S54/$V$4</f>
        <v>27.999531349619652</v>
      </c>
      <c r="W54" s="3">
        <f t="shared" si="2"/>
        <v>9429.6199467441311</v>
      </c>
      <c r="X54" s="3">
        <f t="shared" si="3"/>
        <v>9925.9157334148749</v>
      </c>
      <c r="Y54">
        <f t="shared" si="4"/>
        <v>570</v>
      </c>
      <c r="Z54">
        <f t="shared" si="5"/>
        <v>17.413887251605043</v>
      </c>
      <c r="AA54">
        <f t="shared" si="7"/>
        <v>161.59078793419033</v>
      </c>
    </row>
    <row r="55" spans="1:27" x14ac:dyDescent="0.3">
      <c r="A55">
        <v>43</v>
      </c>
      <c r="B55">
        <v>80</v>
      </c>
      <c r="C55">
        <v>0</v>
      </c>
      <c r="D55" s="3">
        <f t="shared" si="6"/>
        <v>22.222222222222221</v>
      </c>
      <c r="E55">
        <f>$B$4*(D56-D55)/(A56-A55)</f>
        <v>0</v>
      </c>
      <c r="F55">
        <f>$B$4*$B$8*SIN(ATAN(C55/100))</f>
        <v>0</v>
      </c>
      <c r="G55" s="3">
        <f>0.5*$B$5*$B$7*D55^2</f>
        <v>242.96296296296293</v>
      </c>
      <c r="H55" s="3">
        <f>$B$4*$B$8*$B$6*COS(ATAN(C55/100))</f>
        <v>117.72</v>
      </c>
      <c r="I55" s="3">
        <f t="shared" si="0"/>
        <v>360.68296296296296</v>
      </c>
      <c r="J55" s="3">
        <f>I55*D55/1000</f>
        <v>8.0151769547325102</v>
      </c>
      <c r="K55" s="3">
        <f>ABS(J55)</f>
        <v>8.0151769547325102</v>
      </c>
      <c r="L55" s="3">
        <f>L54+AVERAGE(J54:J55)/(A55-A54)</f>
        <v>477.75959747942392</v>
      </c>
      <c r="M55" s="3">
        <f>L55/3600*1000</f>
        <v>132.71099929983998</v>
      </c>
      <c r="N55" s="6">
        <f>IF(J55&gt;=0,1,-1)</f>
        <v>1</v>
      </c>
      <c r="O55" s="10"/>
      <c r="P55" s="3">
        <f>D55/$B$9</f>
        <v>37.037037037037038</v>
      </c>
      <c r="Q55" s="3">
        <f>I55*$B$9</f>
        <v>216.40977777777778</v>
      </c>
      <c r="R55">
        <f t="shared" si="1"/>
        <v>77.777777777777786</v>
      </c>
      <c r="S55">
        <f>Q55/$Q$4*1/($Q$5^N55)</f>
        <v>121.2379707438531</v>
      </c>
      <c r="U55" s="3">
        <f>R55*$V$5</f>
        <v>336.77777777777783</v>
      </c>
      <c r="V55" s="3">
        <f>S55/$V$4</f>
        <v>27.999531349619652</v>
      </c>
      <c r="W55" s="3">
        <f t="shared" si="2"/>
        <v>9429.6199467441311</v>
      </c>
      <c r="X55" s="3">
        <f t="shared" si="3"/>
        <v>9925.9157334148749</v>
      </c>
      <c r="Y55">
        <f t="shared" si="4"/>
        <v>570</v>
      </c>
      <c r="Z55">
        <f t="shared" si="5"/>
        <v>17.413887251605043</v>
      </c>
      <c r="AA55">
        <f t="shared" si="7"/>
        <v>164.3479867490278</v>
      </c>
    </row>
    <row r="56" spans="1:27" x14ac:dyDescent="0.3">
      <c r="A56">
        <v>44</v>
      </c>
      <c r="B56">
        <v>80</v>
      </c>
      <c r="C56">
        <v>0</v>
      </c>
      <c r="D56" s="3">
        <f t="shared" si="6"/>
        <v>22.222222222222221</v>
      </c>
      <c r="E56">
        <f>$B$4*(D57-D56)/(A57-A56)</f>
        <v>0</v>
      </c>
      <c r="F56">
        <f>$B$4*$B$8*SIN(ATAN(C56/100))</f>
        <v>0</v>
      </c>
      <c r="G56" s="3">
        <f>0.5*$B$5*$B$7*D56^2</f>
        <v>242.96296296296293</v>
      </c>
      <c r="H56" s="3">
        <f>$B$4*$B$8*$B$6*COS(ATAN(C56/100))</f>
        <v>117.72</v>
      </c>
      <c r="I56" s="3">
        <f t="shared" si="0"/>
        <v>360.68296296296296</v>
      </c>
      <c r="J56" s="3">
        <f>I56*D56/1000</f>
        <v>8.0151769547325102</v>
      </c>
      <c r="K56" s="3">
        <f>ABS(J56)</f>
        <v>8.0151769547325102</v>
      </c>
      <c r="L56" s="3">
        <f>L55+AVERAGE(J55:J56)/(A56-A55)</f>
        <v>485.77477443415643</v>
      </c>
      <c r="M56" s="3">
        <f>L56/3600*1000</f>
        <v>134.93743734282123</v>
      </c>
      <c r="N56" s="6">
        <f>IF(J56&gt;=0,1,-1)</f>
        <v>1</v>
      </c>
      <c r="O56" s="10"/>
      <c r="P56" s="3">
        <f>D56/$B$9</f>
        <v>37.037037037037038</v>
      </c>
      <c r="Q56" s="3">
        <f>I56*$B$9</f>
        <v>216.40977777777778</v>
      </c>
      <c r="R56">
        <f t="shared" si="1"/>
        <v>77.777777777777786</v>
      </c>
      <c r="S56">
        <f>Q56/$Q$4*1/($Q$5^N56)</f>
        <v>121.2379707438531</v>
      </c>
      <c r="U56" s="3">
        <f>R56*$V$5</f>
        <v>336.77777777777783</v>
      </c>
      <c r="V56" s="3">
        <f>S56/$V$4</f>
        <v>27.999531349619652</v>
      </c>
      <c r="W56" s="3">
        <f t="shared" si="2"/>
        <v>9429.6199467441311</v>
      </c>
      <c r="X56" s="3">
        <f t="shared" si="3"/>
        <v>9925.9157334148749</v>
      </c>
      <c r="Y56">
        <f t="shared" si="4"/>
        <v>570</v>
      </c>
      <c r="Z56">
        <f t="shared" si="5"/>
        <v>17.413887251605043</v>
      </c>
      <c r="AA56">
        <f t="shared" si="7"/>
        <v>167.10518556386526</v>
      </c>
    </row>
    <row r="57" spans="1:27" x14ac:dyDescent="0.3">
      <c r="A57">
        <v>45</v>
      </c>
      <c r="B57">
        <v>80</v>
      </c>
      <c r="C57">
        <v>15</v>
      </c>
      <c r="D57" s="3">
        <f t="shared" si="6"/>
        <v>22.222222222222221</v>
      </c>
      <c r="E57">
        <f>$B$4*(D58-D57)/(A58-A57)</f>
        <v>0</v>
      </c>
      <c r="F57">
        <f>$B$4*$B$8*SIN(ATAN(C57/100))</f>
        <v>1746.26381189484</v>
      </c>
      <c r="G57" s="3">
        <f>0.5*$B$5*$B$7*D57^2</f>
        <v>242.96296296296293</v>
      </c>
      <c r="H57" s="3">
        <f>$B$4*$B$8*$B$6*COS(ATAN(C57/100))</f>
        <v>116.41758745965598</v>
      </c>
      <c r="I57" s="3">
        <f t="shared" si="0"/>
        <v>2105.6443623174587</v>
      </c>
      <c r="J57" s="3">
        <f>I57*D57/1000</f>
        <v>46.792096940387971</v>
      </c>
      <c r="K57" s="3">
        <f>ABS(J57)</f>
        <v>46.792096940387971</v>
      </c>
      <c r="L57" s="3">
        <f>L56+AVERAGE(J56:J57)/(A57-A56)</f>
        <v>513.17841138171661</v>
      </c>
      <c r="M57" s="3">
        <f>L57/3600*1000</f>
        <v>142.5495587171435</v>
      </c>
      <c r="N57" s="6">
        <f>IF(J57&gt;=0,1,-1)</f>
        <v>1</v>
      </c>
      <c r="O57" s="10"/>
      <c r="P57" s="3">
        <f>D57/$B$9</f>
        <v>37.037037037037038</v>
      </c>
      <c r="Q57" s="3">
        <f>I57*$B$9</f>
        <v>1263.3866173904751</v>
      </c>
      <c r="R57">
        <f t="shared" si="1"/>
        <v>77.777777777777786</v>
      </c>
      <c r="S57">
        <f>Q57/$Q$4*1/($Q$5^N57)</f>
        <v>707.77961758570029</v>
      </c>
      <c r="U57" s="3">
        <f>R57*$V$5</f>
        <v>336.77777777777783</v>
      </c>
      <c r="V57" s="3">
        <f>S57/$V$4</f>
        <v>163.45949597822178</v>
      </c>
      <c r="W57" s="3">
        <f t="shared" si="2"/>
        <v>55049.525812221145</v>
      </c>
      <c r="X57" s="3">
        <f t="shared" si="3"/>
        <v>57946.869276022262</v>
      </c>
      <c r="Y57">
        <f t="shared" si="4"/>
        <v>570</v>
      </c>
      <c r="Z57">
        <f t="shared" si="5"/>
        <v>101.66117416846011</v>
      </c>
      <c r="AA57">
        <f t="shared" si="7"/>
        <v>176.53196125962043</v>
      </c>
    </row>
    <row r="58" spans="1:27" x14ac:dyDescent="0.3">
      <c r="A58">
        <v>46</v>
      </c>
      <c r="B58">
        <v>80</v>
      </c>
      <c r="C58">
        <v>15</v>
      </c>
      <c r="D58" s="3">
        <f t="shared" si="6"/>
        <v>22.222222222222221</v>
      </c>
      <c r="E58">
        <f>$B$4*(D59-D58)/(A59-A58)</f>
        <v>1666.6666666666672</v>
      </c>
      <c r="F58">
        <f>$B$4*$B$8*SIN(ATAN(C58/100))</f>
        <v>1746.26381189484</v>
      </c>
      <c r="G58" s="3">
        <f>0.5*$B$5*$B$7*D58^2</f>
        <v>242.96296296296293</v>
      </c>
      <c r="H58" s="3">
        <f>$B$4*$B$8*$B$6*COS(ATAN(C58/100))</f>
        <v>116.41758745965598</v>
      </c>
      <c r="I58" s="3">
        <f t="shared" si="0"/>
        <v>3772.3110289841261</v>
      </c>
      <c r="J58" s="3">
        <f>I58*D58/1000</f>
        <v>83.829133977425016</v>
      </c>
      <c r="K58" s="3">
        <f>ABS(J58)</f>
        <v>83.829133977425016</v>
      </c>
      <c r="L58" s="3">
        <f>L57+AVERAGE(J57:J58)/(A58-A57)</f>
        <v>578.48902684062307</v>
      </c>
      <c r="M58" s="3">
        <f>L58/3600*1000</f>
        <v>160.69139634461752</v>
      </c>
      <c r="N58" s="6">
        <f>IF(J58&gt;=0,1,-1)</f>
        <v>1</v>
      </c>
      <c r="O58" s="10"/>
      <c r="P58" s="3">
        <f>D58/$B$9</f>
        <v>37.037037037037038</v>
      </c>
      <c r="Q58" s="3">
        <f>I58*$B$9</f>
        <v>2263.3866173904757</v>
      </c>
      <c r="R58">
        <f t="shared" si="1"/>
        <v>77.777777777777786</v>
      </c>
      <c r="S58">
        <f>Q58/$Q$4*1/($Q$5^N58)</f>
        <v>1268.003707221555</v>
      </c>
      <c r="U58" s="3">
        <f>R58*$V$5</f>
        <v>336.77777777777783</v>
      </c>
      <c r="V58" s="3">
        <f>S58/$V$4</f>
        <v>292.84150282253</v>
      </c>
      <c r="W58" s="3">
        <f t="shared" si="2"/>
        <v>98622.510561676507</v>
      </c>
      <c r="X58" s="3">
        <f t="shared" si="3"/>
        <v>103813.16901229107</v>
      </c>
      <c r="Y58">
        <f t="shared" si="4"/>
        <v>570</v>
      </c>
      <c r="Z58">
        <f t="shared" si="5"/>
        <v>182.12836668822993</v>
      </c>
      <c r="AA58">
        <f t="shared" si="7"/>
        <v>198.99863324410839</v>
      </c>
    </row>
    <row r="59" spans="1:27" x14ac:dyDescent="0.3">
      <c r="A59">
        <v>47</v>
      </c>
      <c r="B59">
        <v>85</v>
      </c>
      <c r="C59">
        <v>15</v>
      </c>
      <c r="D59" s="3">
        <f t="shared" si="6"/>
        <v>23.611111111111111</v>
      </c>
      <c r="E59">
        <f>$B$4*(D60-D59)/(A60-A59)</f>
        <v>1666.6666666666672</v>
      </c>
      <c r="F59">
        <f>$B$4*$B$8*SIN(ATAN(C59/100))</f>
        <v>1746.26381189484</v>
      </c>
      <c r="G59" s="3">
        <f>0.5*$B$5*$B$7*D59^2</f>
        <v>274.28240740740733</v>
      </c>
      <c r="H59" s="3">
        <f>$B$4*$B$8*$B$6*COS(ATAN(C59/100))</f>
        <v>116.41758745965598</v>
      </c>
      <c r="I59" s="3">
        <f t="shared" si="0"/>
        <v>3803.6304734285704</v>
      </c>
      <c r="J59" s="3">
        <f>I59*D59/1000</f>
        <v>89.807941733730132</v>
      </c>
      <c r="K59" s="3">
        <f>ABS(J59)</f>
        <v>89.807941733730132</v>
      </c>
      <c r="L59" s="3">
        <f>L58+AVERAGE(J58:J59)/(A59-A58)</f>
        <v>665.30756469620064</v>
      </c>
      <c r="M59" s="3">
        <f>L59/3600*1000</f>
        <v>184.80765686005574</v>
      </c>
      <c r="N59" s="6">
        <f>IF(J59&gt;=0,1,-1)</f>
        <v>1</v>
      </c>
      <c r="O59" s="10"/>
      <c r="P59" s="3">
        <f>D59/$B$9</f>
        <v>39.351851851851855</v>
      </c>
      <c r="Q59" s="3">
        <f>I59*$B$9</f>
        <v>2282.1782840571423</v>
      </c>
      <c r="R59">
        <f t="shared" si="1"/>
        <v>82.6388888888889</v>
      </c>
      <c r="S59">
        <f>Q59/$Q$4*1/($Q$5^N59)</f>
        <v>1278.5312515726289</v>
      </c>
      <c r="U59" s="3">
        <f>R59*$V$5</f>
        <v>357.82638888888897</v>
      </c>
      <c r="V59" s="3">
        <f>S59/$V$4</f>
        <v>295.27280636781268</v>
      </c>
      <c r="W59" s="3">
        <f t="shared" si="2"/>
        <v>105656.40203968255</v>
      </c>
      <c r="X59" s="3">
        <f t="shared" si="3"/>
        <v>111217.26530492901</v>
      </c>
      <c r="Y59">
        <f t="shared" si="4"/>
        <v>570</v>
      </c>
      <c r="Z59">
        <f t="shared" si="5"/>
        <v>195.11800930689299</v>
      </c>
      <c r="AA59">
        <f t="shared" si="7"/>
        <v>228.86397134372228</v>
      </c>
    </row>
    <row r="60" spans="1:27" x14ac:dyDescent="0.3">
      <c r="A60">
        <v>48</v>
      </c>
      <c r="B60">
        <v>90</v>
      </c>
      <c r="C60">
        <v>15</v>
      </c>
      <c r="D60" s="3">
        <f t="shared" si="6"/>
        <v>25</v>
      </c>
      <c r="E60">
        <f>$B$4*(D61-D60)/(A61-A60)</f>
        <v>1666.6666666666672</v>
      </c>
      <c r="F60">
        <f>$B$4*$B$8*SIN(ATAN(C60/100))</f>
        <v>1746.26381189484</v>
      </c>
      <c r="G60" s="3">
        <f>0.5*$B$5*$B$7*D60^2</f>
        <v>307.49999999999994</v>
      </c>
      <c r="H60" s="3">
        <f>$B$4*$B$8*$B$6*COS(ATAN(C60/100))</f>
        <v>116.41758745965598</v>
      </c>
      <c r="I60" s="3">
        <f t="shared" si="0"/>
        <v>3836.848066021163</v>
      </c>
      <c r="J60" s="3">
        <f>I60*D60/1000</f>
        <v>95.921201650529085</v>
      </c>
      <c r="K60" s="3">
        <f>ABS(J60)</f>
        <v>95.921201650529085</v>
      </c>
      <c r="L60" s="3">
        <f>L59+AVERAGE(J59:J60)/(A60-A59)</f>
        <v>758.17213638833027</v>
      </c>
      <c r="M60" s="3">
        <f>L60/3600*1000</f>
        <v>210.60337121898061</v>
      </c>
      <c r="N60" s="6">
        <f>IF(J60&gt;=0,1,-1)</f>
        <v>1</v>
      </c>
      <c r="O60" s="10"/>
      <c r="P60" s="3">
        <f>D60/$B$9</f>
        <v>41.666666666666671</v>
      </c>
      <c r="Q60" s="3">
        <f>I60*$B$9</f>
        <v>2302.1088396126979</v>
      </c>
      <c r="R60">
        <f t="shared" si="1"/>
        <v>87.500000000000014</v>
      </c>
      <c r="S60">
        <f>Q60/$Q$4*1/($Q$5^N60)</f>
        <v>1289.6968289146766</v>
      </c>
      <c r="U60" s="3">
        <f>R60*$V$5</f>
        <v>378.87500000000006</v>
      </c>
      <c r="V60" s="3">
        <f>S60/$V$4</f>
        <v>297.85146164311237</v>
      </c>
      <c r="W60" s="3">
        <f t="shared" si="2"/>
        <v>112848.47253003421</v>
      </c>
      <c r="X60" s="3">
        <f t="shared" si="3"/>
        <v>118787.86582108865</v>
      </c>
      <c r="Y60">
        <f t="shared" si="4"/>
        <v>570</v>
      </c>
      <c r="Z60">
        <f t="shared" si="5"/>
        <v>208.39976459840113</v>
      </c>
      <c r="AA60">
        <f t="shared" si="7"/>
        <v>260.80912844455804</v>
      </c>
    </row>
    <row r="61" spans="1:27" x14ac:dyDescent="0.3">
      <c r="A61">
        <v>49</v>
      </c>
      <c r="B61">
        <v>95</v>
      </c>
      <c r="C61">
        <v>15</v>
      </c>
      <c r="D61" s="3">
        <f t="shared" si="6"/>
        <v>26.388888888888889</v>
      </c>
      <c r="E61">
        <f>$B$4*(D62-D61)/(A62-A61)</f>
        <v>1666.6666666666672</v>
      </c>
      <c r="F61">
        <f>$B$4*$B$8*SIN(ATAN(C61/100))</f>
        <v>1746.26381189484</v>
      </c>
      <c r="G61" s="3">
        <f>0.5*$B$5*$B$7*D61^2</f>
        <v>342.6157407407407</v>
      </c>
      <c r="H61" s="3">
        <f>$B$4*$B$8*$B$6*COS(ATAN(C61/100))</f>
        <v>116.41758745965598</v>
      </c>
      <c r="I61" s="3">
        <f t="shared" si="0"/>
        <v>3871.9638067619039</v>
      </c>
      <c r="J61" s="3">
        <f>I61*D61/1000</f>
        <v>102.17682267843912</v>
      </c>
      <c r="K61" s="3">
        <f>ABS(J61)</f>
        <v>102.17682267843912</v>
      </c>
      <c r="L61" s="3">
        <f>L60+AVERAGE(J60:J61)/(A61-A60)</f>
        <v>857.22114855281438</v>
      </c>
      <c r="M61" s="3">
        <f>L61/3600*1000</f>
        <v>238.11698570911511</v>
      </c>
      <c r="N61" s="6">
        <f>IF(J61&gt;=0,1,-1)</f>
        <v>1</v>
      </c>
      <c r="O61" s="10"/>
      <c r="P61" s="3">
        <f>D61/$B$9</f>
        <v>43.981481481481481</v>
      </c>
      <c r="Q61" s="3">
        <f>I61*$B$9</f>
        <v>2323.1782840571423</v>
      </c>
      <c r="R61">
        <f t="shared" si="1"/>
        <v>92.361111111111114</v>
      </c>
      <c r="S61">
        <f>Q61/$Q$4*1/($Q$5^N61)</f>
        <v>1301.5004392476988</v>
      </c>
      <c r="U61" s="3">
        <f>R61*$V$5</f>
        <v>399.92361111111114</v>
      </c>
      <c r="V61" s="3">
        <f>S61/$V$4</f>
        <v>300.57746864842926</v>
      </c>
      <c r="W61" s="3">
        <f t="shared" si="2"/>
        <v>120208.02668051663</v>
      </c>
      <c r="X61" s="3">
        <f t="shared" si="3"/>
        <v>126534.76492685961</v>
      </c>
      <c r="Y61">
        <f t="shared" si="4"/>
        <v>570</v>
      </c>
      <c r="Z61">
        <f t="shared" si="5"/>
        <v>221.99081566115723</v>
      </c>
      <c r="AA61">
        <f t="shared" si="7"/>
        <v>294.88171604843973</v>
      </c>
    </row>
    <row r="62" spans="1:27" x14ac:dyDescent="0.3">
      <c r="A62">
        <v>50</v>
      </c>
      <c r="B62">
        <v>100</v>
      </c>
      <c r="C62">
        <v>15</v>
      </c>
      <c r="D62" s="3">
        <f t="shared" si="6"/>
        <v>27.777777777777779</v>
      </c>
      <c r="E62">
        <f>$B$4*(D63-D62)/(A63-A62)</f>
        <v>999.99999999999864</v>
      </c>
      <c r="F62">
        <f>$B$4*$B$8*SIN(ATAN(C62/100))</f>
        <v>1746.26381189484</v>
      </c>
      <c r="G62" s="3">
        <f>0.5*$B$5*$B$7*D62^2</f>
        <v>379.62962962962962</v>
      </c>
      <c r="H62" s="3">
        <f>$B$4*$B$8*$B$6*COS(ATAN(C62/100))</f>
        <v>116.41758745965598</v>
      </c>
      <c r="I62" s="3">
        <f t="shared" si="0"/>
        <v>3242.3110289841243</v>
      </c>
      <c r="J62" s="3">
        <f>I62*D62/1000</f>
        <v>90.064195249559006</v>
      </c>
      <c r="K62" s="3">
        <f>ABS(J62)</f>
        <v>90.064195249559006</v>
      </c>
      <c r="L62" s="3">
        <f>L61+AVERAGE(J61:J62)/(A62-A61)</f>
        <v>953.34165751681348</v>
      </c>
      <c r="M62" s="3">
        <f>L62/3600*1000</f>
        <v>264.81712708800376</v>
      </c>
      <c r="N62" s="6">
        <f>IF(J62&gt;=0,1,-1)</f>
        <v>1</v>
      </c>
      <c r="O62" s="10"/>
      <c r="P62" s="3">
        <f>D62/$B$9</f>
        <v>46.296296296296298</v>
      </c>
      <c r="Q62" s="3">
        <f>I62*$B$9</f>
        <v>1945.3866173904744</v>
      </c>
      <c r="R62">
        <f t="shared" si="1"/>
        <v>97.222222222222229</v>
      </c>
      <c r="S62">
        <f>Q62/$Q$4*1/($Q$5^N62)</f>
        <v>1089.8524467173527</v>
      </c>
      <c r="U62" s="3">
        <f>R62*$V$5</f>
        <v>420.97222222222223</v>
      </c>
      <c r="V62" s="3">
        <f>S62/$V$4</f>
        <v>251.69802464603987</v>
      </c>
      <c r="W62" s="3">
        <f t="shared" si="2"/>
        <v>105957.87676418707</v>
      </c>
      <c r="X62" s="3">
        <f t="shared" si="3"/>
        <v>111534.60712019692</v>
      </c>
      <c r="Y62">
        <f t="shared" si="4"/>
        <v>570</v>
      </c>
      <c r="Z62">
        <f t="shared" si="5"/>
        <v>195.67474933367879</v>
      </c>
      <c r="AA62">
        <f t="shared" si="7"/>
        <v>327.9469066105309</v>
      </c>
    </row>
    <row r="63" spans="1:27" x14ac:dyDescent="0.3">
      <c r="A63">
        <v>51</v>
      </c>
      <c r="B63">
        <v>103</v>
      </c>
      <c r="C63">
        <v>15</v>
      </c>
      <c r="D63" s="3">
        <f t="shared" si="6"/>
        <v>28.611111111111111</v>
      </c>
      <c r="E63">
        <f>$B$4*(D64-D63)/(A64-A63)</f>
        <v>999.99999999999864</v>
      </c>
      <c r="F63">
        <f>$B$4*$B$8*SIN(ATAN(C63/100))</f>
        <v>1746.26381189484</v>
      </c>
      <c r="G63" s="3">
        <f>0.5*$B$5*$B$7*D63^2</f>
        <v>402.74907407407397</v>
      </c>
      <c r="H63" s="3">
        <f>$B$4*$B$8*$B$6*COS(ATAN(C63/100))</f>
        <v>116.41758745965598</v>
      </c>
      <c r="I63" s="3">
        <f t="shared" si="0"/>
        <v>3265.4304734285688</v>
      </c>
      <c r="J63" s="3">
        <f>I63*D63/1000</f>
        <v>93.427594100872938</v>
      </c>
      <c r="K63" s="3">
        <f>ABS(J63)</f>
        <v>93.427594100872938</v>
      </c>
      <c r="L63" s="3">
        <f>L62+AVERAGE(J62:J63)/(A63-A62)</f>
        <v>1045.0875521920295</v>
      </c>
      <c r="M63" s="3">
        <f>L63/3600*1000</f>
        <v>290.30209783111934</v>
      </c>
      <c r="N63" s="6">
        <f>IF(J63&gt;=0,1,-1)</f>
        <v>1</v>
      </c>
      <c r="O63" s="10"/>
      <c r="P63" s="3">
        <f>D63/$B$9</f>
        <v>47.685185185185183</v>
      </c>
      <c r="Q63" s="3">
        <f>I63*$B$9</f>
        <v>1959.2582840571413</v>
      </c>
      <c r="R63">
        <f t="shared" si="1"/>
        <v>100.13888888888889</v>
      </c>
      <c r="S63">
        <f>Q63/$Q$4*1/($Q$5^N63)</f>
        <v>1097.6236885474179</v>
      </c>
      <c r="U63" s="3">
        <f>R63*$V$5</f>
        <v>433.60138888888889</v>
      </c>
      <c r="V63" s="3">
        <f>S63/$V$4</f>
        <v>253.49276871764849</v>
      </c>
      <c r="W63" s="3">
        <f t="shared" si="2"/>
        <v>109914.81658926226</v>
      </c>
      <c r="X63" s="3">
        <f t="shared" si="3"/>
        <v>115699.80693606555</v>
      </c>
      <c r="Y63">
        <f t="shared" si="4"/>
        <v>570</v>
      </c>
      <c r="Z63">
        <f t="shared" si="5"/>
        <v>202.98211743169395</v>
      </c>
      <c r="AA63">
        <f t="shared" si="7"/>
        <v>359.50724189612293</v>
      </c>
    </row>
    <row r="64" spans="1:27" x14ac:dyDescent="0.3">
      <c r="A64">
        <v>52</v>
      </c>
      <c r="B64">
        <v>106</v>
      </c>
      <c r="C64">
        <v>15</v>
      </c>
      <c r="D64" s="3">
        <f t="shared" si="6"/>
        <v>29.444444444444443</v>
      </c>
      <c r="E64">
        <f>$B$4*(D65-D64)/(A65-A64)</f>
        <v>1000.0000000000028</v>
      </c>
      <c r="F64">
        <f>$B$4*$B$8*SIN(ATAN(C64/100))</f>
        <v>1746.26381189484</v>
      </c>
      <c r="G64" s="3">
        <f>0.5*$B$5*$B$7*D64^2</f>
        <v>426.55185185185172</v>
      </c>
      <c r="H64" s="3">
        <f>$B$4*$B$8*$B$6*COS(ATAN(C64/100))</f>
        <v>116.41758745965598</v>
      </c>
      <c r="I64" s="3">
        <f t="shared" si="0"/>
        <v>3289.2332512063504</v>
      </c>
      <c r="J64" s="3">
        <f>I64*D64/1000</f>
        <v>96.849645729964763</v>
      </c>
      <c r="K64" s="3">
        <f>ABS(J64)</f>
        <v>96.849645729964763</v>
      </c>
      <c r="L64" s="3">
        <f>L63+AVERAGE(J63:J64)/(A64-A63)</f>
        <v>1140.2261721074483</v>
      </c>
      <c r="M64" s="3">
        <f>L64/3600*1000</f>
        <v>316.72949225206895</v>
      </c>
      <c r="N64" s="6">
        <f>IF(J64&gt;=0,1,-1)</f>
        <v>1</v>
      </c>
      <c r="O64" s="10"/>
      <c r="P64" s="3">
        <f>D64/$B$9</f>
        <v>49.074074074074076</v>
      </c>
      <c r="Q64" s="3">
        <f>I64*$B$9</f>
        <v>1973.5399507238101</v>
      </c>
      <c r="R64">
        <f t="shared" si="1"/>
        <v>103.05555555555557</v>
      </c>
      <c r="S64">
        <f>Q64/$Q$4*1/($Q$5^N64)</f>
        <v>1105.6246222542354</v>
      </c>
      <c r="U64" s="3">
        <f>R64*$V$5</f>
        <v>446.23055555555561</v>
      </c>
      <c r="V64" s="3">
        <f>S64/$V$4</f>
        <v>255.34055941206361</v>
      </c>
      <c r="W64" s="3">
        <f t="shared" si="2"/>
        <v>113940.7596823115</v>
      </c>
      <c r="X64" s="3">
        <f t="shared" si="3"/>
        <v>119937.64177085421</v>
      </c>
      <c r="Y64">
        <f t="shared" si="4"/>
        <v>570</v>
      </c>
      <c r="Z64">
        <f t="shared" si="5"/>
        <v>210.41691538746355</v>
      </c>
      <c r="AA64">
        <f t="shared" si="7"/>
        <v>392.23466532763956</v>
      </c>
    </row>
    <row r="65" spans="1:27" x14ac:dyDescent="0.3">
      <c r="A65">
        <v>53</v>
      </c>
      <c r="B65">
        <v>109</v>
      </c>
      <c r="C65">
        <v>15</v>
      </c>
      <c r="D65" s="3">
        <f t="shared" si="6"/>
        <v>30.277777777777779</v>
      </c>
      <c r="E65">
        <f>$B$4*(D66-D65)/(A66-A65)</f>
        <v>999.99999999999864</v>
      </c>
      <c r="F65">
        <f>$B$4*$B$8*SIN(ATAN(C65/100))</f>
        <v>1746.26381189484</v>
      </c>
      <c r="G65" s="3">
        <f>0.5*$B$5*$B$7*D65^2</f>
        <v>451.03796296296292</v>
      </c>
      <c r="H65" s="3">
        <f>$B$4*$B$8*$B$6*COS(ATAN(C65/100))</f>
        <v>116.41758745965598</v>
      </c>
      <c r="I65" s="3">
        <f t="shared" si="0"/>
        <v>3313.7193623174576</v>
      </c>
      <c r="J65" s="3">
        <f>I65*D65/1000</f>
        <v>100.33205847016747</v>
      </c>
      <c r="K65" s="3">
        <f>ABS(J65)</f>
        <v>100.33205847016747</v>
      </c>
      <c r="L65" s="3">
        <f>L64+AVERAGE(J64:J65)/(A65-A64)</f>
        <v>1238.8170242075144</v>
      </c>
      <c r="M65" s="3">
        <f>L65/3600*1000</f>
        <v>344.11584005764291</v>
      </c>
      <c r="N65" s="6">
        <f>IF(J65&gt;=0,1,-1)</f>
        <v>1</v>
      </c>
      <c r="O65" s="10"/>
      <c r="P65" s="3">
        <f>D65/$B$9</f>
        <v>50.462962962962969</v>
      </c>
      <c r="Q65" s="3">
        <f>I65*$B$9</f>
        <v>1988.2316173904744</v>
      </c>
      <c r="R65">
        <f t="shared" si="1"/>
        <v>105.97222222222224</v>
      </c>
      <c r="S65">
        <f>Q65/$Q$4*1/($Q$5^N65)</f>
        <v>1113.8552478378008</v>
      </c>
      <c r="U65" s="3">
        <f>R65*$V$5</f>
        <v>458.85972222222233</v>
      </c>
      <c r="V65" s="3">
        <f>S65/$V$4</f>
        <v>257.24139672928425</v>
      </c>
      <c r="W65" s="3">
        <f t="shared" si="2"/>
        <v>118037.71584725587</v>
      </c>
      <c r="X65" s="3">
        <f t="shared" si="3"/>
        <v>124250.22720763776</v>
      </c>
      <c r="Y65">
        <f t="shared" si="4"/>
        <v>570</v>
      </c>
      <c r="Z65">
        <f t="shared" si="5"/>
        <v>217.98285475024167</v>
      </c>
      <c r="AA65">
        <f t="shared" si="7"/>
        <v>426.14964713020788</v>
      </c>
    </row>
    <row r="66" spans="1:27" x14ac:dyDescent="0.3">
      <c r="A66">
        <v>54</v>
      </c>
      <c r="B66">
        <v>112</v>
      </c>
      <c r="C66">
        <v>15</v>
      </c>
      <c r="D66" s="3">
        <f t="shared" si="6"/>
        <v>31.111111111111111</v>
      </c>
      <c r="E66">
        <f>$B$4*(D67-D66)/(A67-A66)</f>
        <v>999.99999999999864</v>
      </c>
      <c r="F66">
        <f>$B$4*$B$8*SIN(ATAN(C66/100))</f>
        <v>1746.26381189484</v>
      </c>
      <c r="G66" s="3">
        <f>0.5*$B$5*$B$7*D66^2</f>
        <v>476.20740740740729</v>
      </c>
      <c r="H66" s="3">
        <f>$B$4*$B$8*$B$6*COS(ATAN(C66/100))</f>
        <v>116.41758745965598</v>
      </c>
      <c r="I66" s="3">
        <f t="shared" si="0"/>
        <v>3338.8888067619018</v>
      </c>
      <c r="J66" s="3">
        <f>I66*D66/1000</f>
        <v>103.87654065481473</v>
      </c>
      <c r="K66" s="3">
        <f>ABS(J66)</f>
        <v>103.87654065481473</v>
      </c>
      <c r="L66" s="3">
        <f>L65+AVERAGE(J65:J66)/(A66-A65)</f>
        <v>1340.9213237700055</v>
      </c>
      <c r="M66" s="3">
        <f>L66/3600*1000</f>
        <v>372.47814549166822</v>
      </c>
      <c r="N66" s="6">
        <f>IF(J66&gt;=0,1,-1)</f>
        <v>1</v>
      </c>
      <c r="O66" s="10"/>
      <c r="P66" s="3">
        <f>D66/$B$9</f>
        <v>51.851851851851855</v>
      </c>
      <c r="Q66" s="3">
        <f>I66*$B$9</f>
        <v>2003.3332840571411</v>
      </c>
      <c r="R66">
        <f t="shared" si="1"/>
        <v>108.8888888888889</v>
      </c>
      <c r="S66">
        <f>Q66/$Q$4*1/($Q$5^N66)</f>
        <v>1122.3155652981181</v>
      </c>
      <c r="U66" s="3">
        <f>R66*$V$5</f>
        <v>471.48888888888894</v>
      </c>
      <c r="V66" s="3">
        <f>S66/$V$4</f>
        <v>259.19528066931133</v>
      </c>
      <c r="W66" s="3">
        <f t="shared" si="2"/>
        <v>122207.69488801731</v>
      </c>
      <c r="X66" s="3">
        <f t="shared" si="3"/>
        <v>128639.67882949191</v>
      </c>
      <c r="Y66">
        <f t="shared" si="4"/>
        <v>570</v>
      </c>
      <c r="Z66">
        <f t="shared" si="5"/>
        <v>225.68364706928406</v>
      </c>
      <c r="AA66">
        <f t="shared" si="7"/>
        <v>461.27324519092031</v>
      </c>
    </row>
    <row r="67" spans="1:27" x14ac:dyDescent="0.3">
      <c r="A67">
        <v>55</v>
      </c>
      <c r="B67">
        <v>115</v>
      </c>
      <c r="C67">
        <v>15</v>
      </c>
      <c r="D67" s="3">
        <f t="shared" si="6"/>
        <v>31.944444444444443</v>
      </c>
      <c r="E67">
        <f>$B$4*(D68-D67)/(A68-A67)</f>
        <v>1000.0000000000028</v>
      </c>
      <c r="F67">
        <f>$B$4*$B$8*SIN(ATAN(C67/100))</f>
        <v>1746.26381189484</v>
      </c>
      <c r="G67" s="3">
        <f>0.5*$B$5*$B$7*D67^2</f>
        <v>502.06018518518511</v>
      </c>
      <c r="H67" s="3">
        <f>$B$4*$B$8*$B$6*COS(ATAN(C67/100))</f>
        <v>116.41758745965598</v>
      </c>
      <c r="I67" s="3">
        <f t="shared" si="0"/>
        <v>3364.741584539684</v>
      </c>
      <c r="J67" s="3">
        <f>I67*D67/1000</f>
        <v>107.4848006172399</v>
      </c>
      <c r="K67" s="3">
        <f>ABS(J67)</f>
        <v>107.4848006172399</v>
      </c>
      <c r="L67" s="3">
        <f>L66+AVERAGE(J66:J67)/(A67-A66)</f>
        <v>1446.6019944060329</v>
      </c>
      <c r="M67" s="3">
        <f>L67/3600*1000</f>
        <v>401.83388733500914</v>
      </c>
      <c r="N67" s="6">
        <f>IF(J67&gt;=0,1,-1)</f>
        <v>1</v>
      </c>
      <c r="O67" s="10"/>
      <c r="P67" s="3">
        <f>D67/$B$9</f>
        <v>53.24074074074074</v>
      </c>
      <c r="Q67" s="3">
        <f>I67*$B$9</f>
        <v>2018.8449507238104</v>
      </c>
      <c r="R67">
        <f t="shared" si="1"/>
        <v>111.80555555555556</v>
      </c>
      <c r="S67">
        <f>Q67/$Q$4*1/($Q$5^N67)</f>
        <v>1131.0055746351877</v>
      </c>
      <c r="U67" s="3">
        <f>R67*$V$5</f>
        <v>484.11805555555554</v>
      </c>
      <c r="V67" s="3">
        <f>S67/$V$4</f>
        <v>261.20221123214498</v>
      </c>
      <c r="W67" s="3">
        <f t="shared" si="2"/>
        <v>126452.70660851752</v>
      </c>
      <c r="X67" s="3">
        <f t="shared" si="3"/>
        <v>133108.11221949212</v>
      </c>
      <c r="Y67">
        <f t="shared" si="4"/>
        <v>570</v>
      </c>
      <c r="Z67">
        <f t="shared" si="5"/>
        <v>233.52300389384581</v>
      </c>
      <c r="AA67">
        <f t="shared" si="7"/>
        <v>497.62710505883479</v>
      </c>
    </row>
    <row r="68" spans="1:27" x14ac:dyDescent="0.3">
      <c r="A68">
        <v>56</v>
      </c>
      <c r="B68">
        <v>118</v>
      </c>
      <c r="C68">
        <v>15</v>
      </c>
      <c r="D68" s="3">
        <f t="shared" si="6"/>
        <v>32.777777777777779</v>
      </c>
      <c r="E68">
        <f>$B$4*(D69-D68)/(A69-A68)</f>
        <v>999.99999999999432</v>
      </c>
      <c r="F68">
        <f>$B$4*$B$8*SIN(ATAN(C68/100))</f>
        <v>1746.26381189484</v>
      </c>
      <c r="G68" s="3">
        <f>0.5*$B$5*$B$7*D68^2</f>
        <v>528.59629629629626</v>
      </c>
      <c r="H68" s="3">
        <f>$B$4*$B$8*$B$6*COS(ATAN(C68/100))</f>
        <v>116.41758745965598</v>
      </c>
      <c r="I68" s="3">
        <f t="shared" si="0"/>
        <v>3391.2776956507864</v>
      </c>
      <c r="J68" s="3">
        <f>I68*D68/1000</f>
        <v>111.15854669077578</v>
      </c>
      <c r="K68" s="3">
        <f>ABS(J68)</f>
        <v>111.15854669077578</v>
      </c>
      <c r="L68" s="3">
        <f>L67+AVERAGE(J67:J68)/(A68-A67)</f>
        <v>1555.9236680600407</v>
      </c>
      <c r="M68" s="3">
        <f>L68/3600*1000</f>
        <v>432.20101890556685</v>
      </c>
      <c r="N68" s="6">
        <f>IF(J68&gt;=0,1,-1)</f>
        <v>1</v>
      </c>
      <c r="O68" s="10"/>
      <c r="P68" s="3">
        <f>D68/$B$9</f>
        <v>54.629629629629633</v>
      </c>
      <c r="Q68" s="3">
        <f>I68*$B$9</f>
        <v>2034.7666173904718</v>
      </c>
      <c r="R68">
        <f t="shared" si="1"/>
        <v>114.72222222222223</v>
      </c>
      <c r="S68">
        <f>Q68/$Q$4*1/($Q$5^N68)</f>
        <v>1139.9252758490038</v>
      </c>
      <c r="U68" s="3">
        <f>R68*$V$5</f>
        <v>496.74722222222226</v>
      </c>
      <c r="V68" s="3">
        <f>S68/$V$4</f>
        <v>263.26218841778376</v>
      </c>
      <c r="W68" s="3">
        <f t="shared" si="2"/>
        <v>130774.76081267738</v>
      </c>
      <c r="X68" s="3">
        <f t="shared" si="3"/>
        <v>137657.64296071304</v>
      </c>
      <c r="Y68">
        <f t="shared" si="4"/>
        <v>570</v>
      </c>
      <c r="Z68">
        <f t="shared" si="5"/>
        <v>241.50463677318078</v>
      </c>
      <c r="AA68">
        <f t="shared" si="7"/>
        <v>535.23345994497436</v>
      </c>
    </row>
    <row r="69" spans="1:27" x14ac:dyDescent="0.3">
      <c r="A69">
        <v>57</v>
      </c>
      <c r="B69">
        <v>121</v>
      </c>
      <c r="C69">
        <v>15</v>
      </c>
      <c r="D69" s="3">
        <f t="shared" si="6"/>
        <v>33.611111111111107</v>
      </c>
      <c r="E69">
        <f>$B$4*(D70-D69)/(A70-A69)</f>
        <v>1000.0000000000028</v>
      </c>
      <c r="F69">
        <f>$B$4*$B$8*SIN(ATAN(C69/100))</f>
        <v>1746.26381189484</v>
      </c>
      <c r="G69" s="3">
        <f>0.5*$B$5*$B$7*D69^2</f>
        <v>555.81574074074058</v>
      </c>
      <c r="H69" s="3">
        <f>$B$4*$B$8*$B$6*COS(ATAN(C69/100))</f>
        <v>116.41758745965598</v>
      </c>
      <c r="I69" s="3">
        <f t="shared" si="0"/>
        <v>3418.4971400952395</v>
      </c>
      <c r="J69" s="3">
        <f>I69*D69/1000</f>
        <v>114.89948720875665</v>
      </c>
      <c r="K69" s="3">
        <f>ABS(J69)</f>
        <v>114.89948720875665</v>
      </c>
      <c r="L69" s="3">
        <f>L68+AVERAGE(J68:J69)/(A69-A68)</f>
        <v>1668.9526850098068</v>
      </c>
      <c r="M69" s="3">
        <f>L69/3600*1000</f>
        <v>463.59796805827966</v>
      </c>
      <c r="N69" s="6">
        <f>IF(J69&gt;=0,1,-1)</f>
        <v>1</v>
      </c>
      <c r="O69" s="10"/>
      <c r="P69" s="3">
        <f>D69/$B$9</f>
        <v>56.018518518518512</v>
      </c>
      <c r="Q69" s="3">
        <f>I69*$B$9</f>
        <v>2051.0982840571437</v>
      </c>
      <c r="R69">
        <f t="shared" si="1"/>
        <v>117.63888888888889</v>
      </c>
      <c r="S69">
        <f>Q69/$Q$4*1/($Q$5^N69)</f>
        <v>1149.0746689395762</v>
      </c>
      <c r="U69" s="3">
        <f>R69*$V$5</f>
        <v>509.37638888888887</v>
      </c>
      <c r="V69" s="3">
        <f>S69/$V$4</f>
        <v>265.37521222623008</v>
      </c>
      <c r="W69" s="3">
        <f t="shared" si="2"/>
        <v>135175.86730441957</v>
      </c>
      <c r="X69" s="3">
        <f t="shared" si="3"/>
        <v>142290.38663623112</v>
      </c>
      <c r="Y69">
        <f t="shared" si="4"/>
        <v>570</v>
      </c>
      <c r="Z69">
        <f t="shared" si="5"/>
        <v>249.63225725654584</v>
      </c>
      <c r="AA69">
        <f t="shared" si="7"/>
        <v>574.11513072232776</v>
      </c>
    </row>
    <row r="70" spans="1:27" x14ac:dyDescent="0.3">
      <c r="A70">
        <v>58</v>
      </c>
      <c r="B70">
        <v>124</v>
      </c>
      <c r="C70">
        <v>15</v>
      </c>
      <c r="D70" s="3">
        <f t="shared" si="6"/>
        <v>34.444444444444443</v>
      </c>
      <c r="E70">
        <f>$B$4*(D71-D70)/(A71-A70)</f>
        <v>1000.0000000000028</v>
      </c>
      <c r="F70">
        <f>$B$4*$B$8*SIN(ATAN(C70/100))</f>
        <v>1746.26381189484</v>
      </c>
      <c r="G70" s="3">
        <f>0.5*$B$5*$B$7*D70^2</f>
        <v>583.71851851851841</v>
      </c>
      <c r="H70" s="3">
        <f>$B$4*$B$8*$B$6*COS(ATAN(C70/100))</f>
        <v>116.41758745965598</v>
      </c>
      <c r="I70" s="3">
        <f t="shared" si="0"/>
        <v>3446.3999178730173</v>
      </c>
      <c r="J70" s="3">
        <f>I70*D70/1000</f>
        <v>118.70933050451504</v>
      </c>
      <c r="K70" s="3">
        <f>ABS(J70)</f>
        <v>118.70933050451504</v>
      </c>
      <c r="L70" s="3">
        <f>L69+AVERAGE(J69:J70)/(A70-A69)</f>
        <v>1785.7570938664426</v>
      </c>
      <c r="M70" s="3">
        <f>L70/3600*1000</f>
        <v>496.04363718512298</v>
      </c>
      <c r="N70" s="6">
        <f>IF(J70&gt;=0,1,-1)</f>
        <v>1</v>
      </c>
      <c r="O70" s="10"/>
      <c r="P70" s="3">
        <f>D70/$B$9</f>
        <v>57.407407407407405</v>
      </c>
      <c r="Q70" s="3">
        <f>I70*$B$9</f>
        <v>2067.8399507238105</v>
      </c>
      <c r="R70">
        <f t="shared" si="1"/>
        <v>120.55555555555556</v>
      </c>
      <c r="S70">
        <f>Q70/$Q$4*1/($Q$5^N70)</f>
        <v>1158.4537539068965</v>
      </c>
      <c r="U70" s="3">
        <f>R70*$V$5</f>
        <v>522.00555555555559</v>
      </c>
      <c r="V70" s="3">
        <f>S70/$V$4</f>
        <v>267.54128265748187</v>
      </c>
      <c r="W70" s="3">
        <f t="shared" si="2"/>
        <v>139658.03588766477</v>
      </c>
      <c r="X70" s="3">
        <f t="shared" si="3"/>
        <v>147008.45882912082</v>
      </c>
      <c r="Y70">
        <f t="shared" si="4"/>
        <v>570</v>
      </c>
      <c r="Z70">
        <f t="shared" si="5"/>
        <v>257.90957689319441</v>
      </c>
      <c r="AA70">
        <f t="shared" si="7"/>
        <v>614.29552592584889</v>
      </c>
    </row>
    <row r="71" spans="1:27" x14ac:dyDescent="0.3">
      <c r="A71">
        <v>59</v>
      </c>
      <c r="B71">
        <v>127</v>
      </c>
      <c r="C71">
        <v>15</v>
      </c>
      <c r="D71" s="3">
        <f t="shared" si="6"/>
        <v>35.277777777777779</v>
      </c>
      <c r="E71">
        <f>$B$4*(D72-D71)/(A72-A71)</f>
        <v>999.99999999999432</v>
      </c>
      <c r="F71">
        <f>$B$4*$B$8*SIN(ATAN(C71/100))</f>
        <v>1746.26381189484</v>
      </c>
      <c r="G71" s="3">
        <f>0.5*$B$5*$B$7*D71^2</f>
        <v>612.30462962962952</v>
      </c>
      <c r="H71" s="3">
        <f>$B$4*$B$8*$B$6*COS(ATAN(C71/100))</f>
        <v>116.41758745965598</v>
      </c>
      <c r="I71" s="3">
        <f t="shared" si="0"/>
        <v>3474.9860289841199</v>
      </c>
      <c r="J71" s="3">
        <f>I71*D71/1000</f>
        <v>122.58978491138424</v>
      </c>
      <c r="K71" s="3">
        <f>ABS(J71)</f>
        <v>122.58978491138424</v>
      </c>
      <c r="L71" s="3">
        <f>L70+AVERAGE(J70:J71)/(A71-A70)</f>
        <v>1906.4066515743923</v>
      </c>
      <c r="M71" s="3">
        <f>L71/3600*1000</f>
        <v>529.55740321510905</v>
      </c>
      <c r="N71" s="6">
        <f>IF(J71&gt;=0,1,-1)</f>
        <v>1</v>
      </c>
      <c r="O71" s="10"/>
      <c r="P71" s="3">
        <f>D71/$B$9</f>
        <v>58.796296296296298</v>
      </c>
      <c r="Q71" s="3">
        <f>I71*$B$9</f>
        <v>2084.9916173904717</v>
      </c>
      <c r="R71">
        <f t="shared" si="1"/>
        <v>123.47222222222223</v>
      </c>
      <c r="S71">
        <f>Q71/$Q$4*1/($Q$5^N71)</f>
        <v>1168.0625307509645</v>
      </c>
      <c r="U71" s="3">
        <f>R71*$V$5</f>
        <v>534.63472222222231</v>
      </c>
      <c r="V71" s="3">
        <f>S71/$V$4</f>
        <v>269.76039971153915</v>
      </c>
      <c r="W71" s="3">
        <f t="shared" si="2"/>
        <v>144223.27636633438</v>
      </c>
      <c r="X71" s="3">
        <f t="shared" si="3"/>
        <v>151813.97512245725</v>
      </c>
      <c r="Y71">
        <f t="shared" si="4"/>
        <v>570</v>
      </c>
      <c r="Z71">
        <f t="shared" si="5"/>
        <v>266.34030723238112</v>
      </c>
      <c r="AA71">
        <f t="shared" si="7"/>
        <v>655.798641752457</v>
      </c>
    </row>
    <row r="72" spans="1:27" x14ac:dyDescent="0.3">
      <c r="A72">
        <v>60</v>
      </c>
      <c r="B72">
        <v>130</v>
      </c>
      <c r="C72">
        <v>15</v>
      </c>
      <c r="D72" s="3">
        <f t="shared" si="6"/>
        <v>36.111111111111107</v>
      </c>
      <c r="E72">
        <f>$B$4*(D73-D72)/(A73-A72)</f>
        <v>0</v>
      </c>
      <c r="F72">
        <f>$B$4*$B$8*SIN(ATAN(C72/100))</f>
        <v>1746.26381189484</v>
      </c>
      <c r="G72" s="3">
        <f>0.5*$B$5*$B$7*D72^2</f>
        <v>641.57407407407379</v>
      </c>
      <c r="H72" s="3">
        <f>$B$4*$B$8*$B$6*COS(ATAN(C72/100))</f>
        <v>116.41758745965598</v>
      </c>
      <c r="I72" s="3">
        <f t="shared" si="0"/>
        <v>2504.2554734285695</v>
      </c>
      <c r="J72" s="3">
        <f>I72*D72/1000</f>
        <v>90.43144765158722</v>
      </c>
      <c r="K72" s="3">
        <f>ABS(J72)</f>
        <v>90.43144765158722</v>
      </c>
      <c r="L72" s="3">
        <f>L71+AVERAGE(J71:J72)/(A72-A71)</f>
        <v>2012.917267855878</v>
      </c>
      <c r="M72" s="3">
        <f>L72/3600*1000</f>
        <v>559.14368551552161</v>
      </c>
      <c r="N72" s="6">
        <f>IF(J72&gt;=0,1,-1)</f>
        <v>1</v>
      </c>
      <c r="O72" s="10"/>
      <c r="P72" s="3">
        <f>D72/$B$9</f>
        <v>60.185185185185183</v>
      </c>
      <c r="Q72" s="3">
        <f>I72*$B$9</f>
        <v>1502.5532840571416</v>
      </c>
      <c r="R72">
        <f t="shared" si="1"/>
        <v>126.38888888888889</v>
      </c>
      <c r="S72">
        <f>Q72/$Q$4*1/($Q$5^N72)</f>
        <v>841.76654569027539</v>
      </c>
      <c r="U72" s="3">
        <f>R72*$V$5</f>
        <v>547.26388888888891</v>
      </c>
      <c r="V72" s="3">
        <f>S72/$V$4</f>
        <v>194.40335928181881</v>
      </c>
      <c r="W72" s="3">
        <f t="shared" si="2"/>
        <v>106389.93841363204</v>
      </c>
      <c r="X72" s="3">
        <f t="shared" si="3"/>
        <v>111989.40885645479</v>
      </c>
      <c r="Y72">
        <f t="shared" si="4"/>
        <v>570</v>
      </c>
      <c r="Z72">
        <f t="shared" si="5"/>
        <v>196.47264711658735</v>
      </c>
      <c r="AA72">
        <f t="shared" si="7"/>
        <v>692.43800063841695</v>
      </c>
    </row>
    <row r="73" spans="1:27" x14ac:dyDescent="0.3">
      <c r="A73">
        <v>61</v>
      </c>
      <c r="B73">
        <v>130</v>
      </c>
      <c r="C73">
        <v>15</v>
      </c>
      <c r="D73" s="3">
        <f t="shared" si="6"/>
        <v>36.111111111111107</v>
      </c>
      <c r="E73">
        <f>$B$4*(D74-D73)/(A74-A73)</f>
        <v>0</v>
      </c>
      <c r="F73">
        <f>$B$4*$B$8*SIN(ATAN(C73/100))</f>
        <v>1746.26381189484</v>
      </c>
      <c r="G73" s="3">
        <f>0.5*$B$5*$B$7*D73^2</f>
        <v>641.57407407407379</v>
      </c>
      <c r="H73" s="3">
        <f>$B$4*$B$8*$B$6*COS(ATAN(C73/100))</f>
        <v>116.41758745965598</v>
      </c>
      <c r="I73" s="3">
        <f t="shared" si="0"/>
        <v>2504.2554734285695</v>
      </c>
      <c r="J73" s="3">
        <f>I73*D73/1000</f>
        <v>90.43144765158722</v>
      </c>
      <c r="K73" s="3">
        <f>ABS(J73)</f>
        <v>90.43144765158722</v>
      </c>
      <c r="L73" s="3">
        <f>L72+AVERAGE(J72:J73)/(A73-A72)</f>
        <v>2103.3487155074654</v>
      </c>
      <c r="M73" s="3">
        <f>L73/3600*1000</f>
        <v>584.26353208540706</v>
      </c>
      <c r="N73" s="6">
        <f>IF(J73&gt;=0,1,-1)</f>
        <v>1</v>
      </c>
      <c r="O73" s="10"/>
      <c r="P73" s="3">
        <f>D73/$B$9</f>
        <v>60.185185185185183</v>
      </c>
      <c r="Q73" s="3">
        <f>I73*$B$9</f>
        <v>1502.5532840571416</v>
      </c>
      <c r="R73">
        <f t="shared" si="1"/>
        <v>126.38888888888889</v>
      </c>
      <c r="S73">
        <f>Q73/$Q$4*1/($Q$5^N73)</f>
        <v>841.76654569027539</v>
      </c>
      <c r="U73" s="3">
        <f>R73*$V$5</f>
        <v>547.26388888888891</v>
      </c>
      <c r="V73" s="3">
        <f>S73/$V$4</f>
        <v>194.40335928181881</v>
      </c>
      <c r="W73" s="3">
        <f t="shared" si="2"/>
        <v>106389.93841363204</v>
      </c>
      <c r="X73" s="3">
        <f t="shared" si="3"/>
        <v>111989.40885645479</v>
      </c>
      <c r="Y73">
        <f t="shared" si="4"/>
        <v>570</v>
      </c>
      <c r="Z73">
        <f t="shared" si="5"/>
        <v>196.47264711658735</v>
      </c>
      <c r="AA73">
        <f t="shared" si="7"/>
        <v>723.54616976520992</v>
      </c>
    </row>
    <row r="74" spans="1:27" x14ac:dyDescent="0.3">
      <c r="A74">
        <v>62</v>
      </c>
      <c r="B74">
        <v>130</v>
      </c>
      <c r="C74">
        <v>15</v>
      </c>
      <c r="D74" s="3">
        <f t="shared" si="6"/>
        <v>36.111111111111107</v>
      </c>
      <c r="E74">
        <f>$B$4*(D75-D74)/(A75-A74)</f>
        <v>0</v>
      </c>
      <c r="F74">
        <f>$B$4*$B$8*SIN(ATAN(C74/100))</f>
        <v>1746.26381189484</v>
      </c>
      <c r="G74" s="3">
        <f>0.5*$B$5*$B$7*D74^2</f>
        <v>641.57407407407379</v>
      </c>
      <c r="H74" s="3">
        <f>$B$4*$B$8*$B$6*COS(ATAN(C74/100))</f>
        <v>116.41758745965598</v>
      </c>
      <c r="I74" s="3">
        <f t="shared" si="0"/>
        <v>2504.2554734285695</v>
      </c>
      <c r="J74" s="3">
        <f>I74*D74/1000</f>
        <v>90.43144765158722</v>
      </c>
      <c r="K74" s="3">
        <f>ABS(J74)</f>
        <v>90.43144765158722</v>
      </c>
      <c r="L74" s="3">
        <f>L73+AVERAGE(J73:J74)/(A74-A73)</f>
        <v>2193.7801631590528</v>
      </c>
      <c r="M74" s="3">
        <f>L74/3600*1000</f>
        <v>609.38337865529252</v>
      </c>
      <c r="N74" s="6">
        <f>IF(J74&gt;=0,1,-1)</f>
        <v>1</v>
      </c>
      <c r="O74" s="10"/>
      <c r="P74" s="3">
        <f>D74/$B$9</f>
        <v>60.185185185185183</v>
      </c>
      <c r="Q74" s="3">
        <f>I74*$B$9</f>
        <v>1502.5532840571416</v>
      </c>
      <c r="R74">
        <f t="shared" si="1"/>
        <v>126.38888888888889</v>
      </c>
      <c r="S74">
        <f>Q74/$Q$4*1/($Q$5^N74)</f>
        <v>841.76654569027539</v>
      </c>
      <c r="U74" s="3">
        <f>R74*$V$5</f>
        <v>547.26388888888891</v>
      </c>
      <c r="V74" s="3">
        <f>S74/$V$4</f>
        <v>194.40335928181881</v>
      </c>
      <c r="W74" s="3">
        <f t="shared" si="2"/>
        <v>106389.93841363204</v>
      </c>
      <c r="X74" s="3">
        <f t="shared" si="3"/>
        <v>111989.40885645479</v>
      </c>
      <c r="Y74">
        <f t="shared" si="4"/>
        <v>570</v>
      </c>
      <c r="Z74">
        <f t="shared" si="5"/>
        <v>196.47264711658735</v>
      </c>
      <c r="AA74">
        <f t="shared" si="7"/>
        <v>754.6543388920029</v>
      </c>
    </row>
    <row r="75" spans="1:27" x14ac:dyDescent="0.3">
      <c r="A75">
        <v>63</v>
      </c>
      <c r="B75">
        <v>130</v>
      </c>
      <c r="C75">
        <v>15</v>
      </c>
      <c r="D75" s="3">
        <f t="shared" si="6"/>
        <v>36.111111111111107</v>
      </c>
      <c r="E75">
        <f>$B$4*(D76-D75)/(A76-A75)</f>
        <v>0</v>
      </c>
      <c r="F75">
        <f>$B$4*$B$8*SIN(ATAN(C75/100))</f>
        <v>1746.26381189484</v>
      </c>
      <c r="G75" s="3">
        <f>0.5*$B$5*$B$7*D75^2</f>
        <v>641.57407407407379</v>
      </c>
      <c r="H75" s="3">
        <f>$B$4*$B$8*$B$6*COS(ATAN(C75/100))</f>
        <v>116.41758745965598</v>
      </c>
      <c r="I75" s="3">
        <f t="shared" si="0"/>
        <v>2504.2554734285695</v>
      </c>
      <c r="J75" s="3">
        <f>I75*D75/1000</f>
        <v>90.43144765158722</v>
      </c>
      <c r="K75" s="3">
        <f>ABS(J75)</f>
        <v>90.43144765158722</v>
      </c>
      <c r="L75" s="3">
        <f>L74+AVERAGE(J74:J75)/(A75-A74)</f>
        <v>2284.2116108106402</v>
      </c>
      <c r="M75" s="3">
        <f>L75/3600*1000</f>
        <v>634.50322522517786</v>
      </c>
      <c r="N75" s="6">
        <f>IF(J75&gt;=0,1,-1)</f>
        <v>1</v>
      </c>
      <c r="O75" s="10"/>
      <c r="P75" s="3">
        <f>D75/$B$9</f>
        <v>60.185185185185183</v>
      </c>
      <c r="Q75" s="3">
        <f>I75*$B$9</f>
        <v>1502.5532840571416</v>
      </c>
      <c r="R75">
        <f t="shared" si="1"/>
        <v>126.38888888888889</v>
      </c>
      <c r="S75">
        <f>Q75/$Q$4*1/($Q$5^N75)</f>
        <v>841.76654569027539</v>
      </c>
      <c r="U75" s="3">
        <f>R75*$V$5</f>
        <v>547.26388888888891</v>
      </c>
      <c r="V75" s="3">
        <f>S75/$V$4</f>
        <v>194.40335928181881</v>
      </c>
      <c r="W75" s="3">
        <f t="shared" si="2"/>
        <v>106389.93841363204</v>
      </c>
      <c r="X75" s="3">
        <f t="shared" si="3"/>
        <v>111989.40885645479</v>
      </c>
      <c r="Y75">
        <f t="shared" si="4"/>
        <v>570</v>
      </c>
      <c r="Z75">
        <f t="shared" si="5"/>
        <v>196.47264711658735</v>
      </c>
      <c r="AA75">
        <f t="shared" si="7"/>
        <v>785.76250801879587</v>
      </c>
    </row>
    <row r="76" spans="1:27" x14ac:dyDescent="0.3">
      <c r="A76">
        <v>64</v>
      </c>
      <c r="B76">
        <v>130</v>
      </c>
      <c r="C76">
        <v>15</v>
      </c>
      <c r="D76" s="3">
        <f t="shared" si="6"/>
        <v>36.111111111111107</v>
      </c>
      <c r="E76">
        <f>$B$4*(D77-D76)/(A77-A76)</f>
        <v>0</v>
      </c>
      <c r="F76">
        <f>$B$4*$B$8*SIN(ATAN(C76/100))</f>
        <v>1746.26381189484</v>
      </c>
      <c r="G76" s="3">
        <f>0.5*$B$5*$B$7*D76^2</f>
        <v>641.57407407407379</v>
      </c>
      <c r="H76" s="3">
        <f>$B$4*$B$8*$B$6*COS(ATAN(C76/100))</f>
        <v>116.41758745965598</v>
      </c>
      <c r="I76" s="3">
        <f t="shared" si="0"/>
        <v>2504.2554734285695</v>
      </c>
      <c r="J76" s="3">
        <f>I76*D76/1000</f>
        <v>90.43144765158722</v>
      </c>
      <c r="K76" s="3">
        <f>ABS(J76)</f>
        <v>90.43144765158722</v>
      </c>
      <c r="L76" s="3">
        <f>L75+AVERAGE(J75:J76)/(A76-A75)</f>
        <v>2374.6430584622276</v>
      </c>
      <c r="M76" s="3">
        <f>L76/3600*1000</f>
        <v>659.6230717950632</v>
      </c>
      <c r="N76" s="6">
        <f>IF(J76&gt;=0,1,-1)</f>
        <v>1</v>
      </c>
      <c r="O76" s="10"/>
      <c r="P76" s="3">
        <f>D76/$B$9</f>
        <v>60.185185185185183</v>
      </c>
      <c r="Q76" s="3">
        <f>I76*$B$9</f>
        <v>1502.5532840571416</v>
      </c>
      <c r="R76">
        <f t="shared" si="1"/>
        <v>126.38888888888889</v>
      </c>
      <c r="S76">
        <f>Q76/$Q$4*1/($Q$5^N76)</f>
        <v>841.76654569027539</v>
      </c>
      <c r="U76" s="3">
        <f>R76*$V$5</f>
        <v>547.26388888888891</v>
      </c>
      <c r="V76" s="3">
        <f>S76/$V$4</f>
        <v>194.40335928181881</v>
      </c>
      <c r="W76" s="3">
        <f t="shared" si="2"/>
        <v>106389.93841363204</v>
      </c>
      <c r="X76" s="3">
        <f t="shared" si="3"/>
        <v>111989.40885645479</v>
      </c>
      <c r="Y76">
        <f t="shared" si="4"/>
        <v>570</v>
      </c>
      <c r="Z76">
        <f t="shared" si="5"/>
        <v>196.47264711658735</v>
      </c>
      <c r="AA76">
        <f t="shared" si="7"/>
        <v>816.87067714558884</v>
      </c>
    </row>
    <row r="77" spans="1:27" x14ac:dyDescent="0.3">
      <c r="A77">
        <v>65</v>
      </c>
      <c r="B77">
        <v>130</v>
      </c>
      <c r="C77">
        <v>15</v>
      </c>
      <c r="D77" s="3">
        <f t="shared" ref="D77:D140" si="8">B77/3.6</f>
        <v>36.111111111111107</v>
      </c>
      <c r="E77">
        <f>$B$4*(D78-D77)/(A78-A77)</f>
        <v>0</v>
      </c>
      <c r="F77">
        <f>$B$4*$B$8*SIN(ATAN(C77/100))</f>
        <v>1746.26381189484</v>
      </c>
      <c r="G77" s="3">
        <f>0.5*$B$5*$B$7*D77^2</f>
        <v>641.57407407407379</v>
      </c>
      <c r="H77" s="3">
        <f>$B$4*$B$8*$B$6*COS(ATAN(C77/100))</f>
        <v>116.41758745965598</v>
      </c>
      <c r="I77" s="3">
        <f t="shared" ref="I77:I140" si="9">SUM(E77:H77)</f>
        <v>2504.2554734285695</v>
      </c>
      <c r="J77" s="3">
        <f>I77*D77/1000</f>
        <v>90.43144765158722</v>
      </c>
      <c r="K77" s="3">
        <f>ABS(J77)</f>
        <v>90.43144765158722</v>
      </c>
      <c r="L77" s="3">
        <f>L76+AVERAGE(J76:J77)/(A77-A76)</f>
        <v>2465.074506113815</v>
      </c>
      <c r="M77" s="3">
        <f>L77/3600*1000</f>
        <v>684.74291836494865</v>
      </c>
      <c r="N77" s="6">
        <f>IF(J77&gt;=0,1,-1)</f>
        <v>1</v>
      </c>
      <c r="O77" s="10"/>
      <c r="P77" s="3">
        <f>D77/$B$9</f>
        <v>60.185185185185183</v>
      </c>
      <c r="Q77" s="3">
        <f>I77*$B$9</f>
        <v>1502.5532840571416</v>
      </c>
      <c r="R77">
        <f t="shared" ref="R77:R140" si="10">P77*$Q$4</f>
        <v>126.38888888888889</v>
      </c>
      <c r="S77">
        <f>Q77/$Q$4*1/($Q$5^N77)</f>
        <v>841.76654569027539</v>
      </c>
      <c r="U77" s="3">
        <f>R77*$V$5</f>
        <v>547.26388888888891</v>
      </c>
      <c r="V77" s="3">
        <f>S77/$V$4</f>
        <v>194.40335928181881</v>
      </c>
      <c r="W77" s="3">
        <f t="shared" ref="W77:W140" si="11">U77*V77</f>
        <v>106389.93841363204</v>
      </c>
      <c r="X77" s="3">
        <f t="shared" ref="X77:X140" si="12">W77/$V$7^N77</f>
        <v>111989.40885645479</v>
      </c>
      <c r="Y77">
        <f t="shared" ref="Y77:Y140" si="13">$V$6</f>
        <v>570</v>
      </c>
      <c r="Z77">
        <f t="shared" ref="Z77:Z140" si="14">X77/Y77</f>
        <v>196.47264711658735</v>
      </c>
      <c r="AA77">
        <f t="shared" si="7"/>
        <v>847.97884627238182</v>
      </c>
    </row>
    <row r="78" spans="1:27" x14ac:dyDescent="0.3">
      <c r="A78">
        <v>66</v>
      </c>
      <c r="B78">
        <v>130</v>
      </c>
      <c r="C78">
        <v>15</v>
      </c>
      <c r="D78" s="3">
        <f t="shared" si="8"/>
        <v>36.111111111111107</v>
      </c>
      <c r="E78">
        <f>$B$4*(D79-D78)/(A79-A78)</f>
        <v>0</v>
      </c>
      <c r="F78">
        <f>$B$4*$B$8*SIN(ATAN(C78/100))</f>
        <v>1746.26381189484</v>
      </c>
      <c r="G78" s="3">
        <f>0.5*$B$5*$B$7*D78^2</f>
        <v>641.57407407407379</v>
      </c>
      <c r="H78" s="3">
        <f>$B$4*$B$8*$B$6*COS(ATAN(C78/100))</f>
        <v>116.41758745965598</v>
      </c>
      <c r="I78" s="3">
        <f t="shared" si="9"/>
        <v>2504.2554734285695</v>
      </c>
      <c r="J78" s="3">
        <f>I78*D78/1000</f>
        <v>90.43144765158722</v>
      </c>
      <c r="K78" s="3">
        <f>ABS(J78)</f>
        <v>90.43144765158722</v>
      </c>
      <c r="L78" s="3">
        <f>L77+AVERAGE(J77:J78)/(A78-A77)</f>
        <v>2555.5059537654024</v>
      </c>
      <c r="M78" s="3">
        <f>L78/3600*1000</f>
        <v>709.86276493483399</v>
      </c>
      <c r="N78" s="6">
        <f>IF(J78&gt;=0,1,-1)</f>
        <v>1</v>
      </c>
      <c r="O78" s="10"/>
      <c r="P78" s="3">
        <f>D78/$B$9</f>
        <v>60.185185185185183</v>
      </c>
      <c r="Q78" s="3">
        <f>I78*$B$9</f>
        <v>1502.5532840571416</v>
      </c>
      <c r="R78">
        <f t="shared" si="10"/>
        <v>126.38888888888889</v>
      </c>
      <c r="S78">
        <f>Q78/$Q$4*1/($Q$5^N78)</f>
        <v>841.76654569027539</v>
      </c>
      <c r="U78" s="3">
        <f>R78*$V$5</f>
        <v>547.26388888888891</v>
      </c>
      <c r="V78" s="3">
        <f>S78/$V$4</f>
        <v>194.40335928181881</v>
      </c>
      <c r="W78" s="3">
        <f t="shared" si="11"/>
        <v>106389.93841363204</v>
      </c>
      <c r="X78" s="3">
        <f t="shared" si="12"/>
        <v>111989.40885645479</v>
      </c>
      <c r="Y78">
        <f t="shared" si="13"/>
        <v>570</v>
      </c>
      <c r="Z78">
        <f t="shared" si="14"/>
        <v>196.47264711658735</v>
      </c>
      <c r="AA78">
        <f t="shared" ref="AA78:AA141" si="15">AA77+AVERAGE(X77:X78)*(A78-A77)/3600</f>
        <v>879.08701539917479</v>
      </c>
    </row>
    <row r="79" spans="1:27" x14ac:dyDescent="0.3">
      <c r="A79">
        <v>67</v>
      </c>
      <c r="B79">
        <v>130</v>
      </c>
      <c r="C79">
        <v>15</v>
      </c>
      <c r="D79" s="3">
        <f t="shared" si="8"/>
        <v>36.111111111111107</v>
      </c>
      <c r="E79">
        <f>$B$4*(D80-D79)/(A80-A79)</f>
        <v>0</v>
      </c>
      <c r="F79">
        <f>$B$4*$B$8*SIN(ATAN(C79/100))</f>
        <v>1746.26381189484</v>
      </c>
      <c r="G79" s="3">
        <f>0.5*$B$5*$B$7*D79^2</f>
        <v>641.57407407407379</v>
      </c>
      <c r="H79" s="3">
        <f>$B$4*$B$8*$B$6*COS(ATAN(C79/100))</f>
        <v>116.41758745965598</v>
      </c>
      <c r="I79" s="3">
        <f t="shared" si="9"/>
        <v>2504.2554734285695</v>
      </c>
      <c r="J79" s="3">
        <f>I79*D79/1000</f>
        <v>90.43144765158722</v>
      </c>
      <c r="K79" s="3">
        <f>ABS(J79)</f>
        <v>90.43144765158722</v>
      </c>
      <c r="L79" s="3">
        <f>L78+AVERAGE(J78:J79)/(A79-A78)</f>
        <v>2645.9374014169898</v>
      </c>
      <c r="M79" s="3">
        <f>L79/3600*1000</f>
        <v>734.98261150471944</v>
      </c>
      <c r="N79" s="6">
        <f>IF(J79&gt;=0,1,-1)</f>
        <v>1</v>
      </c>
      <c r="O79" s="10"/>
      <c r="P79" s="3">
        <f>D79/$B$9</f>
        <v>60.185185185185183</v>
      </c>
      <c r="Q79" s="3">
        <f>I79*$B$9</f>
        <v>1502.5532840571416</v>
      </c>
      <c r="R79">
        <f t="shared" si="10"/>
        <v>126.38888888888889</v>
      </c>
      <c r="S79">
        <f>Q79/$Q$4*1/($Q$5^N79)</f>
        <v>841.76654569027539</v>
      </c>
      <c r="U79" s="3">
        <f>R79*$V$5</f>
        <v>547.26388888888891</v>
      </c>
      <c r="V79" s="3">
        <f>S79/$V$4</f>
        <v>194.40335928181881</v>
      </c>
      <c r="W79" s="3">
        <f t="shared" si="11"/>
        <v>106389.93841363204</v>
      </c>
      <c r="X79" s="3">
        <f t="shared" si="12"/>
        <v>111989.40885645479</v>
      </c>
      <c r="Y79">
        <f t="shared" si="13"/>
        <v>570</v>
      </c>
      <c r="Z79">
        <f t="shared" si="14"/>
        <v>196.47264711658735</v>
      </c>
      <c r="AA79">
        <f t="shared" si="15"/>
        <v>910.19518452596776</v>
      </c>
    </row>
    <row r="80" spans="1:27" x14ac:dyDescent="0.3">
      <c r="A80">
        <v>68</v>
      </c>
      <c r="B80">
        <v>130</v>
      </c>
      <c r="C80">
        <v>15</v>
      </c>
      <c r="D80" s="3">
        <f t="shared" si="8"/>
        <v>36.111111111111107</v>
      </c>
      <c r="E80">
        <f>$B$4*(D81-D80)/(A81-A80)</f>
        <v>0</v>
      </c>
      <c r="F80">
        <f>$B$4*$B$8*SIN(ATAN(C80/100))</f>
        <v>1746.26381189484</v>
      </c>
      <c r="G80" s="3">
        <f>0.5*$B$5*$B$7*D80^2</f>
        <v>641.57407407407379</v>
      </c>
      <c r="H80" s="3">
        <f>$B$4*$B$8*$B$6*COS(ATAN(C80/100))</f>
        <v>116.41758745965598</v>
      </c>
      <c r="I80" s="3">
        <f t="shared" si="9"/>
        <v>2504.2554734285695</v>
      </c>
      <c r="J80" s="3">
        <f>I80*D80/1000</f>
        <v>90.43144765158722</v>
      </c>
      <c r="K80" s="3">
        <f>ABS(J80)</f>
        <v>90.43144765158722</v>
      </c>
      <c r="L80" s="3">
        <f>L79+AVERAGE(J79:J80)/(A80-A79)</f>
        <v>2736.3688490685772</v>
      </c>
      <c r="M80" s="3">
        <f>L80/3600*1000</f>
        <v>760.10245807460478</v>
      </c>
      <c r="N80" s="6">
        <f>IF(J80&gt;=0,1,-1)</f>
        <v>1</v>
      </c>
      <c r="O80" s="10"/>
      <c r="P80" s="3">
        <f>D80/$B$9</f>
        <v>60.185185185185183</v>
      </c>
      <c r="Q80" s="3">
        <f>I80*$B$9</f>
        <v>1502.5532840571416</v>
      </c>
      <c r="R80">
        <f t="shared" si="10"/>
        <v>126.38888888888889</v>
      </c>
      <c r="S80">
        <f>Q80/$Q$4*1/($Q$5^N80)</f>
        <v>841.76654569027539</v>
      </c>
      <c r="U80" s="3">
        <f>R80*$V$5</f>
        <v>547.26388888888891</v>
      </c>
      <c r="V80" s="3">
        <f>S80/$V$4</f>
        <v>194.40335928181881</v>
      </c>
      <c r="W80" s="3">
        <f t="shared" si="11"/>
        <v>106389.93841363204</v>
      </c>
      <c r="X80" s="3">
        <f t="shared" si="12"/>
        <v>111989.40885645479</v>
      </c>
      <c r="Y80">
        <f t="shared" si="13"/>
        <v>570</v>
      </c>
      <c r="Z80">
        <f t="shared" si="14"/>
        <v>196.47264711658735</v>
      </c>
      <c r="AA80">
        <f t="shared" si="15"/>
        <v>941.30335365276073</v>
      </c>
    </row>
    <row r="81" spans="1:27" x14ac:dyDescent="0.3">
      <c r="A81">
        <v>69</v>
      </c>
      <c r="B81">
        <v>130</v>
      </c>
      <c r="C81">
        <v>15</v>
      </c>
      <c r="D81" s="3">
        <f t="shared" si="8"/>
        <v>36.111111111111107</v>
      </c>
      <c r="E81">
        <f>$B$4*(D82-D81)/(A82-A81)</f>
        <v>0</v>
      </c>
      <c r="F81">
        <f>$B$4*$B$8*SIN(ATAN(C81/100))</f>
        <v>1746.26381189484</v>
      </c>
      <c r="G81" s="3">
        <f>0.5*$B$5*$B$7*D81^2</f>
        <v>641.57407407407379</v>
      </c>
      <c r="H81" s="3">
        <f>$B$4*$B$8*$B$6*COS(ATAN(C81/100))</f>
        <v>116.41758745965598</v>
      </c>
      <c r="I81" s="3">
        <f t="shared" si="9"/>
        <v>2504.2554734285695</v>
      </c>
      <c r="J81" s="3">
        <f>I81*D81/1000</f>
        <v>90.43144765158722</v>
      </c>
      <c r="K81" s="3">
        <f>ABS(J81)</f>
        <v>90.43144765158722</v>
      </c>
      <c r="L81" s="3">
        <f>L80+AVERAGE(J80:J81)/(A81-A80)</f>
        <v>2826.8002967201646</v>
      </c>
      <c r="M81" s="3">
        <f>L81/3600*1000</f>
        <v>785.22230464449012</v>
      </c>
      <c r="N81" s="6">
        <f>IF(J81&gt;=0,1,-1)</f>
        <v>1</v>
      </c>
      <c r="O81" s="10"/>
      <c r="P81" s="3">
        <f>D81/$B$9</f>
        <v>60.185185185185183</v>
      </c>
      <c r="Q81" s="3">
        <f>I81*$B$9</f>
        <v>1502.5532840571416</v>
      </c>
      <c r="R81">
        <f t="shared" si="10"/>
        <v>126.38888888888889</v>
      </c>
      <c r="S81">
        <f>Q81/$Q$4*1/($Q$5^N81)</f>
        <v>841.76654569027539</v>
      </c>
      <c r="U81" s="3">
        <f>R81*$V$5</f>
        <v>547.26388888888891</v>
      </c>
      <c r="V81" s="3">
        <f>S81/$V$4</f>
        <v>194.40335928181881</v>
      </c>
      <c r="W81" s="3">
        <f t="shared" si="11"/>
        <v>106389.93841363204</v>
      </c>
      <c r="X81" s="3">
        <f t="shared" si="12"/>
        <v>111989.40885645479</v>
      </c>
      <c r="Y81">
        <f t="shared" si="13"/>
        <v>570</v>
      </c>
      <c r="Z81">
        <f t="shared" si="14"/>
        <v>196.47264711658735</v>
      </c>
      <c r="AA81">
        <f t="shared" si="15"/>
        <v>972.41152277955371</v>
      </c>
    </row>
    <row r="82" spans="1:27" x14ac:dyDescent="0.3">
      <c r="A82">
        <v>70</v>
      </c>
      <c r="B82">
        <v>130</v>
      </c>
      <c r="C82">
        <v>15</v>
      </c>
      <c r="D82" s="3">
        <f t="shared" si="8"/>
        <v>36.111111111111107</v>
      </c>
      <c r="E82">
        <f>$B$4*(D83-D82)/(A83-A82)</f>
        <v>0</v>
      </c>
      <c r="F82">
        <f>$B$4*$B$8*SIN(ATAN(C82/100))</f>
        <v>1746.26381189484</v>
      </c>
      <c r="G82" s="3">
        <f>0.5*$B$5*$B$7*D82^2</f>
        <v>641.57407407407379</v>
      </c>
      <c r="H82" s="3">
        <f>$B$4*$B$8*$B$6*COS(ATAN(C82/100))</f>
        <v>116.41758745965598</v>
      </c>
      <c r="I82" s="3">
        <f t="shared" si="9"/>
        <v>2504.2554734285695</v>
      </c>
      <c r="J82" s="3">
        <f>I82*D82/1000</f>
        <v>90.43144765158722</v>
      </c>
      <c r="K82" s="3">
        <f>ABS(J82)</f>
        <v>90.43144765158722</v>
      </c>
      <c r="L82" s="3">
        <f>L81+AVERAGE(J81:J82)/(A82-A81)</f>
        <v>2917.231744371752</v>
      </c>
      <c r="M82" s="3">
        <f>L82/3600*1000</f>
        <v>810.34215121437558</v>
      </c>
      <c r="N82" s="6">
        <f>IF(J82&gt;=0,1,-1)</f>
        <v>1</v>
      </c>
      <c r="O82" s="10"/>
      <c r="P82" s="3">
        <f>D82/$B$9</f>
        <v>60.185185185185183</v>
      </c>
      <c r="Q82" s="3">
        <f>I82*$B$9</f>
        <v>1502.5532840571416</v>
      </c>
      <c r="R82">
        <f t="shared" si="10"/>
        <v>126.38888888888889</v>
      </c>
      <c r="S82">
        <f>Q82/$Q$4*1/($Q$5^N82)</f>
        <v>841.76654569027539</v>
      </c>
      <c r="U82" s="3">
        <f>R82*$V$5</f>
        <v>547.26388888888891</v>
      </c>
      <c r="V82" s="3">
        <f>S82/$V$4</f>
        <v>194.40335928181881</v>
      </c>
      <c r="W82" s="3">
        <f t="shared" si="11"/>
        <v>106389.93841363204</v>
      </c>
      <c r="X82" s="3">
        <f t="shared" si="12"/>
        <v>111989.40885645479</v>
      </c>
      <c r="Y82">
        <f t="shared" si="13"/>
        <v>570</v>
      </c>
      <c r="Z82">
        <f t="shared" si="14"/>
        <v>196.47264711658735</v>
      </c>
      <c r="AA82">
        <f t="shared" si="15"/>
        <v>1003.5196919063467</v>
      </c>
    </row>
    <row r="83" spans="1:27" x14ac:dyDescent="0.3">
      <c r="A83">
        <v>71</v>
      </c>
      <c r="B83">
        <v>130</v>
      </c>
      <c r="C83">
        <v>15</v>
      </c>
      <c r="D83" s="3">
        <f t="shared" si="8"/>
        <v>36.111111111111107</v>
      </c>
      <c r="E83">
        <f>$B$4*(D84-D83)/(A84-A83)</f>
        <v>0</v>
      </c>
      <c r="F83">
        <f>$B$4*$B$8*SIN(ATAN(C83/100))</f>
        <v>1746.26381189484</v>
      </c>
      <c r="G83" s="3">
        <f>0.5*$B$5*$B$7*D83^2</f>
        <v>641.57407407407379</v>
      </c>
      <c r="H83" s="3">
        <f>$B$4*$B$8*$B$6*COS(ATAN(C83/100))</f>
        <v>116.41758745965598</v>
      </c>
      <c r="I83" s="3">
        <f t="shared" si="9"/>
        <v>2504.2554734285695</v>
      </c>
      <c r="J83" s="3">
        <f>I83*D83/1000</f>
        <v>90.43144765158722</v>
      </c>
      <c r="K83" s="3">
        <f>ABS(J83)</f>
        <v>90.43144765158722</v>
      </c>
      <c r="L83" s="3">
        <f>L82+AVERAGE(J82:J83)/(A83-A82)</f>
        <v>3007.6631920233394</v>
      </c>
      <c r="M83" s="3">
        <f>L83/3600*1000</f>
        <v>835.46199778426103</v>
      </c>
      <c r="N83" s="6">
        <f>IF(J83&gt;=0,1,-1)</f>
        <v>1</v>
      </c>
      <c r="O83" s="10"/>
      <c r="P83" s="3">
        <f>D83/$B$9</f>
        <v>60.185185185185183</v>
      </c>
      <c r="Q83" s="3">
        <f>I83*$B$9</f>
        <v>1502.5532840571416</v>
      </c>
      <c r="R83">
        <f t="shared" si="10"/>
        <v>126.38888888888889</v>
      </c>
      <c r="S83">
        <f>Q83/$Q$4*1/($Q$5^N83)</f>
        <v>841.76654569027539</v>
      </c>
      <c r="U83" s="3">
        <f>R83*$V$5</f>
        <v>547.26388888888891</v>
      </c>
      <c r="V83" s="3">
        <f>S83/$V$4</f>
        <v>194.40335928181881</v>
      </c>
      <c r="W83" s="3">
        <f t="shared" si="11"/>
        <v>106389.93841363204</v>
      </c>
      <c r="X83" s="3">
        <f t="shared" si="12"/>
        <v>111989.40885645479</v>
      </c>
      <c r="Y83">
        <f t="shared" si="13"/>
        <v>570</v>
      </c>
      <c r="Z83">
        <f t="shared" si="14"/>
        <v>196.47264711658735</v>
      </c>
      <c r="AA83">
        <f t="shared" si="15"/>
        <v>1034.6278610331397</v>
      </c>
    </row>
    <row r="84" spans="1:27" x14ac:dyDescent="0.3">
      <c r="A84">
        <v>72</v>
      </c>
      <c r="B84">
        <v>130</v>
      </c>
      <c r="C84">
        <v>15</v>
      </c>
      <c r="D84" s="3">
        <f t="shared" si="8"/>
        <v>36.111111111111107</v>
      </c>
      <c r="E84">
        <f>$B$4*(D85-D84)/(A85-A84)</f>
        <v>0</v>
      </c>
      <c r="F84">
        <f>$B$4*$B$8*SIN(ATAN(C84/100))</f>
        <v>1746.26381189484</v>
      </c>
      <c r="G84" s="3">
        <f>0.5*$B$5*$B$7*D84^2</f>
        <v>641.57407407407379</v>
      </c>
      <c r="H84" s="3">
        <f>$B$4*$B$8*$B$6*COS(ATAN(C84/100))</f>
        <v>116.41758745965598</v>
      </c>
      <c r="I84" s="3">
        <f t="shared" si="9"/>
        <v>2504.2554734285695</v>
      </c>
      <c r="J84" s="3">
        <f>I84*D84/1000</f>
        <v>90.43144765158722</v>
      </c>
      <c r="K84" s="3">
        <f>ABS(J84)</f>
        <v>90.43144765158722</v>
      </c>
      <c r="L84" s="3">
        <f>L83+AVERAGE(J83:J84)/(A84-A83)</f>
        <v>3098.0946396749268</v>
      </c>
      <c r="M84" s="3">
        <f>L84/3600*1000</f>
        <v>860.58184435414626</v>
      </c>
      <c r="N84" s="6">
        <f>IF(J84&gt;=0,1,-1)</f>
        <v>1</v>
      </c>
      <c r="O84" s="10"/>
      <c r="P84" s="3">
        <f>D84/$B$9</f>
        <v>60.185185185185183</v>
      </c>
      <c r="Q84" s="3">
        <f>I84*$B$9</f>
        <v>1502.5532840571416</v>
      </c>
      <c r="R84">
        <f t="shared" si="10"/>
        <v>126.38888888888889</v>
      </c>
      <c r="S84">
        <f>Q84/$Q$4*1/($Q$5^N84)</f>
        <v>841.76654569027539</v>
      </c>
      <c r="U84" s="3">
        <f>R84*$V$5</f>
        <v>547.26388888888891</v>
      </c>
      <c r="V84" s="3">
        <f>S84/$V$4</f>
        <v>194.40335928181881</v>
      </c>
      <c r="W84" s="3">
        <f t="shared" si="11"/>
        <v>106389.93841363204</v>
      </c>
      <c r="X84" s="3">
        <f t="shared" si="12"/>
        <v>111989.40885645479</v>
      </c>
      <c r="Y84">
        <f t="shared" si="13"/>
        <v>570</v>
      </c>
      <c r="Z84">
        <f t="shared" si="14"/>
        <v>196.47264711658735</v>
      </c>
      <c r="AA84">
        <f t="shared" si="15"/>
        <v>1065.7360301599326</v>
      </c>
    </row>
    <row r="85" spans="1:27" x14ac:dyDescent="0.3">
      <c r="A85">
        <v>73</v>
      </c>
      <c r="B85">
        <v>130</v>
      </c>
      <c r="C85">
        <v>15</v>
      </c>
      <c r="D85" s="3">
        <f t="shared" si="8"/>
        <v>36.111111111111107</v>
      </c>
      <c r="E85">
        <f>$B$4*(D86-D85)/(A86-A85)</f>
        <v>0</v>
      </c>
      <c r="F85">
        <f>$B$4*$B$8*SIN(ATAN(C85/100))</f>
        <v>1746.26381189484</v>
      </c>
      <c r="G85" s="3">
        <f>0.5*$B$5*$B$7*D85^2</f>
        <v>641.57407407407379</v>
      </c>
      <c r="H85" s="3">
        <f>$B$4*$B$8*$B$6*COS(ATAN(C85/100))</f>
        <v>116.41758745965598</v>
      </c>
      <c r="I85" s="3">
        <f t="shared" si="9"/>
        <v>2504.2554734285695</v>
      </c>
      <c r="J85" s="3">
        <f>I85*D85/1000</f>
        <v>90.43144765158722</v>
      </c>
      <c r="K85" s="3">
        <f>ABS(J85)</f>
        <v>90.43144765158722</v>
      </c>
      <c r="L85" s="3">
        <f>L84+AVERAGE(J84:J85)/(A85-A84)</f>
        <v>3188.5260873265142</v>
      </c>
      <c r="M85" s="3">
        <f>L85/3600*1000</f>
        <v>885.70169092403171</v>
      </c>
      <c r="N85" s="6">
        <f>IF(J85&gt;=0,1,-1)</f>
        <v>1</v>
      </c>
      <c r="O85" s="10"/>
      <c r="P85" s="3">
        <f>D85/$B$9</f>
        <v>60.185185185185183</v>
      </c>
      <c r="Q85" s="3">
        <f>I85*$B$9</f>
        <v>1502.5532840571416</v>
      </c>
      <c r="R85">
        <f t="shared" si="10"/>
        <v>126.38888888888889</v>
      </c>
      <c r="S85">
        <f>Q85/$Q$4*1/($Q$5^N85)</f>
        <v>841.76654569027539</v>
      </c>
      <c r="U85" s="3">
        <f>R85*$V$5</f>
        <v>547.26388888888891</v>
      </c>
      <c r="V85" s="3">
        <f>S85/$V$4</f>
        <v>194.40335928181881</v>
      </c>
      <c r="W85" s="3">
        <f t="shared" si="11"/>
        <v>106389.93841363204</v>
      </c>
      <c r="X85" s="3">
        <f t="shared" si="12"/>
        <v>111989.40885645479</v>
      </c>
      <c r="Y85">
        <f t="shared" si="13"/>
        <v>570</v>
      </c>
      <c r="Z85">
        <f t="shared" si="14"/>
        <v>196.47264711658735</v>
      </c>
      <c r="AA85">
        <f t="shared" si="15"/>
        <v>1096.8441992867256</v>
      </c>
    </row>
    <row r="86" spans="1:27" x14ac:dyDescent="0.3">
      <c r="A86">
        <v>74</v>
      </c>
      <c r="B86">
        <v>130</v>
      </c>
      <c r="C86">
        <v>15</v>
      </c>
      <c r="D86" s="3">
        <f t="shared" si="8"/>
        <v>36.111111111111107</v>
      </c>
      <c r="E86">
        <f>$B$4*(D87-D86)/(A87-A86)</f>
        <v>0</v>
      </c>
      <c r="F86">
        <f>$B$4*$B$8*SIN(ATAN(C86/100))</f>
        <v>1746.26381189484</v>
      </c>
      <c r="G86" s="3">
        <f>0.5*$B$5*$B$7*D86^2</f>
        <v>641.57407407407379</v>
      </c>
      <c r="H86" s="3">
        <f>$B$4*$B$8*$B$6*COS(ATAN(C86/100))</f>
        <v>116.41758745965598</v>
      </c>
      <c r="I86" s="3">
        <f t="shared" si="9"/>
        <v>2504.2554734285695</v>
      </c>
      <c r="J86" s="3">
        <f>I86*D86/1000</f>
        <v>90.43144765158722</v>
      </c>
      <c r="K86" s="3">
        <f>ABS(J86)</f>
        <v>90.43144765158722</v>
      </c>
      <c r="L86" s="3">
        <f>L85+AVERAGE(J85:J86)/(A86-A85)</f>
        <v>3278.9575349781016</v>
      </c>
      <c r="M86" s="3">
        <f>L86/3600*1000</f>
        <v>910.82153749391716</v>
      </c>
      <c r="N86" s="6">
        <f>IF(J86&gt;=0,1,-1)</f>
        <v>1</v>
      </c>
      <c r="O86" s="10"/>
      <c r="P86" s="3">
        <f>D86/$B$9</f>
        <v>60.185185185185183</v>
      </c>
      <c r="Q86" s="3">
        <f>I86*$B$9</f>
        <v>1502.5532840571416</v>
      </c>
      <c r="R86">
        <f t="shared" si="10"/>
        <v>126.38888888888889</v>
      </c>
      <c r="S86">
        <f>Q86/$Q$4*1/($Q$5^N86)</f>
        <v>841.76654569027539</v>
      </c>
      <c r="U86" s="3">
        <f>R86*$V$5</f>
        <v>547.26388888888891</v>
      </c>
      <c r="V86" s="3">
        <f>S86/$V$4</f>
        <v>194.40335928181881</v>
      </c>
      <c r="W86" s="3">
        <f t="shared" si="11"/>
        <v>106389.93841363204</v>
      </c>
      <c r="X86" s="3">
        <f t="shared" si="12"/>
        <v>111989.40885645479</v>
      </c>
      <c r="Y86">
        <f t="shared" si="13"/>
        <v>570</v>
      </c>
      <c r="Z86">
        <f t="shared" si="14"/>
        <v>196.47264711658735</v>
      </c>
      <c r="AA86">
        <f t="shared" si="15"/>
        <v>1127.9523684135186</v>
      </c>
    </row>
    <row r="87" spans="1:27" x14ac:dyDescent="0.3">
      <c r="A87">
        <v>75</v>
      </c>
      <c r="B87">
        <v>130</v>
      </c>
      <c r="C87">
        <v>15</v>
      </c>
      <c r="D87" s="3">
        <f t="shared" si="8"/>
        <v>36.111111111111107</v>
      </c>
      <c r="E87">
        <f>$B$4*(D88-D87)/(A88-A87)</f>
        <v>0</v>
      </c>
      <c r="F87">
        <f>$B$4*$B$8*SIN(ATAN(C87/100))</f>
        <v>1746.26381189484</v>
      </c>
      <c r="G87" s="3">
        <f>0.5*$B$5*$B$7*D87^2</f>
        <v>641.57407407407379</v>
      </c>
      <c r="H87" s="3">
        <f>$B$4*$B$8*$B$6*COS(ATAN(C87/100))</f>
        <v>116.41758745965598</v>
      </c>
      <c r="I87" s="3">
        <f t="shared" si="9"/>
        <v>2504.2554734285695</v>
      </c>
      <c r="J87" s="3">
        <f>I87*D87/1000</f>
        <v>90.43144765158722</v>
      </c>
      <c r="K87" s="3">
        <f>ABS(J87)</f>
        <v>90.43144765158722</v>
      </c>
      <c r="L87" s="3">
        <f>L86+AVERAGE(J86:J87)/(A87-A86)</f>
        <v>3369.3889826296891</v>
      </c>
      <c r="M87" s="3">
        <f>L87/3600*1000</f>
        <v>935.94138406380262</v>
      </c>
      <c r="N87" s="6">
        <f>IF(J87&gt;=0,1,-1)</f>
        <v>1</v>
      </c>
      <c r="O87" s="10"/>
      <c r="P87" s="3">
        <f>D87/$B$9</f>
        <v>60.185185185185183</v>
      </c>
      <c r="Q87" s="3">
        <f>I87*$B$9</f>
        <v>1502.5532840571416</v>
      </c>
      <c r="R87">
        <f t="shared" si="10"/>
        <v>126.38888888888889</v>
      </c>
      <c r="S87">
        <f>Q87/$Q$4*1/($Q$5^N87)</f>
        <v>841.76654569027539</v>
      </c>
      <c r="U87" s="3">
        <f>R87*$V$5</f>
        <v>547.26388888888891</v>
      </c>
      <c r="V87" s="3">
        <f>S87/$V$4</f>
        <v>194.40335928181881</v>
      </c>
      <c r="W87" s="3">
        <f t="shared" si="11"/>
        <v>106389.93841363204</v>
      </c>
      <c r="X87" s="3">
        <f t="shared" si="12"/>
        <v>111989.40885645479</v>
      </c>
      <c r="Y87">
        <f t="shared" si="13"/>
        <v>570</v>
      </c>
      <c r="Z87">
        <f t="shared" si="14"/>
        <v>196.47264711658735</v>
      </c>
      <c r="AA87">
        <f t="shared" si="15"/>
        <v>1159.0605375403115</v>
      </c>
    </row>
    <row r="88" spans="1:27" x14ac:dyDescent="0.3">
      <c r="A88">
        <v>76</v>
      </c>
      <c r="B88">
        <v>130</v>
      </c>
      <c r="C88">
        <v>15</v>
      </c>
      <c r="D88" s="3">
        <f t="shared" si="8"/>
        <v>36.111111111111107</v>
      </c>
      <c r="E88">
        <f>$B$4*(D89-D88)/(A89-A88)</f>
        <v>0</v>
      </c>
      <c r="F88">
        <f>$B$4*$B$8*SIN(ATAN(C88/100))</f>
        <v>1746.26381189484</v>
      </c>
      <c r="G88" s="3">
        <f>0.5*$B$5*$B$7*D88^2</f>
        <v>641.57407407407379</v>
      </c>
      <c r="H88" s="3">
        <f>$B$4*$B$8*$B$6*COS(ATAN(C88/100))</f>
        <v>116.41758745965598</v>
      </c>
      <c r="I88" s="3">
        <f t="shared" si="9"/>
        <v>2504.2554734285695</v>
      </c>
      <c r="J88" s="3">
        <f>I88*D88/1000</f>
        <v>90.43144765158722</v>
      </c>
      <c r="K88" s="3">
        <f>ABS(J88)</f>
        <v>90.43144765158722</v>
      </c>
      <c r="L88" s="3">
        <f>L87+AVERAGE(J87:J88)/(A88-A87)</f>
        <v>3459.8204302812765</v>
      </c>
      <c r="M88" s="3">
        <f>L88/3600*1000</f>
        <v>961.06123063368784</v>
      </c>
      <c r="N88" s="6">
        <f>IF(J88&gt;=0,1,-1)</f>
        <v>1</v>
      </c>
      <c r="O88" s="10"/>
      <c r="P88" s="3">
        <f>D88/$B$9</f>
        <v>60.185185185185183</v>
      </c>
      <c r="Q88" s="3">
        <f>I88*$B$9</f>
        <v>1502.5532840571416</v>
      </c>
      <c r="R88">
        <f t="shared" si="10"/>
        <v>126.38888888888889</v>
      </c>
      <c r="S88">
        <f>Q88/$Q$4*1/($Q$5^N88)</f>
        <v>841.76654569027539</v>
      </c>
      <c r="U88" s="3">
        <f>R88*$V$5</f>
        <v>547.26388888888891</v>
      </c>
      <c r="V88" s="3">
        <f>S88/$V$4</f>
        <v>194.40335928181881</v>
      </c>
      <c r="W88" s="3">
        <f t="shared" si="11"/>
        <v>106389.93841363204</v>
      </c>
      <c r="X88" s="3">
        <f t="shared" si="12"/>
        <v>111989.40885645479</v>
      </c>
      <c r="Y88">
        <f t="shared" si="13"/>
        <v>570</v>
      </c>
      <c r="Z88">
        <f t="shared" si="14"/>
        <v>196.47264711658735</v>
      </c>
      <c r="AA88">
        <f t="shared" si="15"/>
        <v>1190.1687066671045</v>
      </c>
    </row>
    <row r="89" spans="1:27" x14ac:dyDescent="0.3">
      <c r="A89">
        <v>77</v>
      </c>
      <c r="B89">
        <v>130</v>
      </c>
      <c r="C89">
        <v>15</v>
      </c>
      <c r="D89" s="3">
        <f t="shared" si="8"/>
        <v>36.111111111111107</v>
      </c>
      <c r="E89">
        <f>$B$4*(D90-D89)/(A90-A89)</f>
        <v>0</v>
      </c>
      <c r="F89">
        <f>$B$4*$B$8*SIN(ATAN(C89/100))</f>
        <v>1746.26381189484</v>
      </c>
      <c r="G89" s="3">
        <f>0.5*$B$5*$B$7*D89^2</f>
        <v>641.57407407407379</v>
      </c>
      <c r="H89" s="3">
        <f>$B$4*$B$8*$B$6*COS(ATAN(C89/100))</f>
        <v>116.41758745965598</v>
      </c>
      <c r="I89" s="3">
        <f t="shared" si="9"/>
        <v>2504.2554734285695</v>
      </c>
      <c r="J89" s="3">
        <f>I89*D89/1000</f>
        <v>90.43144765158722</v>
      </c>
      <c r="K89" s="3">
        <f>ABS(J89)</f>
        <v>90.43144765158722</v>
      </c>
      <c r="L89" s="3">
        <f>L88+AVERAGE(J88:J89)/(A89-A88)</f>
        <v>3550.2518779328639</v>
      </c>
      <c r="M89" s="3">
        <f>L89/3600*1000</f>
        <v>986.1810772035733</v>
      </c>
      <c r="N89" s="6">
        <f>IF(J89&gt;=0,1,-1)</f>
        <v>1</v>
      </c>
      <c r="O89" s="10"/>
      <c r="P89" s="3">
        <f>D89/$B$9</f>
        <v>60.185185185185183</v>
      </c>
      <c r="Q89" s="3">
        <f>I89*$B$9</f>
        <v>1502.5532840571416</v>
      </c>
      <c r="R89">
        <f t="shared" si="10"/>
        <v>126.38888888888889</v>
      </c>
      <c r="S89">
        <f>Q89/$Q$4*1/($Q$5^N89)</f>
        <v>841.76654569027539</v>
      </c>
      <c r="U89" s="3">
        <f>R89*$V$5</f>
        <v>547.26388888888891</v>
      </c>
      <c r="V89" s="3">
        <f>S89/$V$4</f>
        <v>194.40335928181881</v>
      </c>
      <c r="W89" s="3">
        <f t="shared" si="11"/>
        <v>106389.93841363204</v>
      </c>
      <c r="X89" s="3">
        <f t="shared" si="12"/>
        <v>111989.40885645479</v>
      </c>
      <c r="Y89">
        <f t="shared" si="13"/>
        <v>570</v>
      </c>
      <c r="Z89">
        <f t="shared" si="14"/>
        <v>196.47264711658735</v>
      </c>
      <c r="AA89">
        <f t="shared" si="15"/>
        <v>1221.2768757938975</v>
      </c>
    </row>
    <row r="90" spans="1:27" x14ac:dyDescent="0.3">
      <c r="A90">
        <v>78</v>
      </c>
      <c r="B90">
        <v>130</v>
      </c>
      <c r="C90">
        <v>15</v>
      </c>
      <c r="D90" s="3">
        <f t="shared" si="8"/>
        <v>36.111111111111107</v>
      </c>
      <c r="E90">
        <f>$B$4*(D91-D90)/(A91-A90)</f>
        <v>0</v>
      </c>
      <c r="F90">
        <f>$B$4*$B$8*SIN(ATAN(C90/100))</f>
        <v>1746.26381189484</v>
      </c>
      <c r="G90" s="3">
        <f>0.5*$B$5*$B$7*D90^2</f>
        <v>641.57407407407379</v>
      </c>
      <c r="H90" s="3">
        <f>$B$4*$B$8*$B$6*COS(ATAN(C90/100))</f>
        <v>116.41758745965598</v>
      </c>
      <c r="I90" s="3">
        <f t="shared" si="9"/>
        <v>2504.2554734285695</v>
      </c>
      <c r="J90" s="3">
        <f>I90*D90/1000</f>
        <v>90.43144765158722</v>
      </c>
      <c r="K90" s="3">
        <f>ABS(J90)</f>
        <v>90.43144765158722</v>
      </c>
      <c r="L90" s="3">
        <f>L89+AVERAGE(J89:J90)/(A90-A89)</f>
        <v>3640.6833255844513</v>
      </c>
      <c r="M90" s="3">
        <f>L90/3600*1000</f>
        <v>1011.3009237734587</v>
      </c>
      <c r="N90" s="6">
        <f>IF(J90&gt;=0,1,-1)</f>
        <v>1</v>
      </c>
      <c r="O90" s="10"/>
      <c r="P90" s="3">
        <f>D90/$B$9</f>
        <v>60.185185185185183</v>
      </c>
      <c r="Q90" s="3">
        <f>I90*$B$9</f>
        <v>1502.5532840571416</v>
      </c>
      <c r="R90">
        <f t="shared" si="10"/>
        <v>126.38888888888889</v>
      </c>
      <c r="S90">
        <f>Q90/$Q$4*1/($Q$5^N90)</f>
        <v>841.76654569027539</v>
      </c>
      <c r="U90" s="3">
        <f>R90*$V$5</f>
        <v>547.26388888888891</v>
      </c>
      <c r="V90" s="3">
        <f>S90/$V$4</f>
        <v>194.40335928181881</v>
      </c>
      <c r="W90" s="3">
        <f t="shared" si="11"/>
        <v>106389.93841363204</v>
      </c>
      <c r="X90" s="3">
        <f t="shared" si="12"/>
        <v>111989.40885645479</v>
      </c>
      <c r="Y90">
        <f t="shared" si="13"/>
        <v>570</v>
      </c>
      <c r="Z90">
        <f t="shared" si="14"/>
        <v>196.47264711658735</v>
      </c>
      <c r="AA90">
        <f t="shared" si="15"/>
        <v>1252.3850449206905</v>
      </c>
    </row>
    <row r="91" spans="1:27" x14ac:dyDescent="0.3">
      <c r="A91">
        <v>79</v>
      </c>
      <c r="B91">
        <v>130</v>
      </c>
      <c r="C91">
        <v>15</v>
      </c>
      <c r="D91" s="3">
        <f t="shared" si="8"/>
        <v>36.111111111111107</v>
      </c>
      <c r="E91">
        <f>$B$4*(D92-D91)/(A92-A91)</f>
        <v>0</v>
      </c>
      <c r="F91">
        <f>$B$4*$B$8*SIN(ATAN(C91/100))</f>
        <v>1746.26381189484</v>
      </c>
      <c r="G91" s="3">
        <f>0.5*$B$5*$B$7*D91^2</f>
        <v>641.57407407407379</v>
      </c>
      <c r="H91" s="3">
        <f>$B$4*$B$8*$B$6*COS(ATAN(C91/100))</f>
        <v>116.41758745965598</v>
      </c>
      <c r="I91" s="3">
        <f t="shared" si="9"/>
        <v>2504.2554734285695</v>
      </c>
      <c r="J91" s="3">
        <f>I91*D91/1000</f>
        <v>90.43144765158722</v>
      </c>
      <c r="K91" s="3">
        <f>ABS(J91)</f>
        <v>90.43144765158722</v>
      </c>
      <c r="L91" s="3">
        <f>L90+AVERAGE(J90:J91)/(A91-A90)</f>
        <v>3731.1147732360387</v>
      </c>
      <c r="M91" s="3">
        <f>L91/3600*1000</f>
        <v>1036.4207703433442</v>
      </c>
      <c r="N91" s="6">
        <f>IF(J91&gt;=0,1,-1)</f>
        <v>1</v>
      </c>
      <c r="O91" s="10"/>
      <c r="P91" s="3">
        <f>D91/$B$9</f>
        <v>60.185185185185183</v>
      </c>
      <c r="Q91" s="3">
        <f>I91*$B$9</f>
        <v>1502.5532840571416</v>
      </c>
      <c r="R91">
        <f t="shared" si="10"/>
        <v>126.38888888888889</v>
      </c>
      <c r="S91">
        <f>Q91/$Q$4*1/($Q$5^N91)</f>
        <v>841.76654569027539</v>
      </c>
      <c r="U91" s="3">
        <f>R91*$V$5</f>
        <v>547.26388888888891</v>
      </c>
      <c r="V91" s="3">
        <f>S91/$V$4</f>
        <v>194.40335928181881</v>
      </c>
      <c r="W91" s="3">
        <f t="shared" si="11"/>
        <v>106389.93841363204</v>
      </c>
      <c r="X91" s="3">
        <f t="shared" si="12"/>
        <v>111989.40885645479</v>
      </c>
      <c r="Y91">
        <f t="shared" si="13"/>
        <v>570</v>
      </c>
      <c r="Z91">
        <f t="shared" si="14"/>
        <v>196.47264711658735</v>
      </c>
      <c r="AA91">
        <f t="shared" si="15"/>
        <v>1283.4932140474834</v>
      </c>
    </row>
    <row r="92" spans="1:27" x14ac:dyDescent="0.3">
      <c r="A92">
        <v>80</v>
      </c>
      <c r="B92">
        <v>130</v>
      </c>
      <c r="C92">
        <v>15</v>
      </c>
      <c r="D92" s="3">
        <f t="shared" si="8"/>
        <v>36.111111111111107</v>
      </c>
      <c r="E92">
        <f>$B$4*(D93-D92)/(A93-A92)</f>
        <v>0</v>
      </c>
      <c r="F92">
        <f>$B$4*$B$8*SIN(ATAN(C92/100))</f>
        <v>1746.26381189484</v>
      </c>
      <c r="G92" s="3">
        <f>0.5*$B$5*$B$7*D92^2</f>
        <v>641.57407407407379</v>
      </c>
      <c r="H92" s="3">
        <f>$B$4*$B$8*$B$6*COS(ATAN(C92/100))</f>
        <v>116.41758745965598</v>
      </c>
      <c r="I92" s="3">
        <f t="shared" si="9"/>
        <v>2504.2554734285695</v>
      </c>
      <c r="J92" s="3">
        <f>I92*D92/1000</f>
        <v>90.43144765158722</v>
      </c>
      <c r="K92" s="3">
        <f>ABS(J92)</f>
        <v>90.43144765158722</v>
      </c>
      <c r="L92" s="3">
        <f>L91+AVERAGE(J91:J92)/(A92-A91)</f>
        <v>3821.5462208876261</v>
      </c>
      <c r="M92" s="3">
        <f>L92/3600*1000</f>
        <v>1061.5406169132295</v>
      </c>
      <c r="N92" s="6">
        <f>IF(J92&gt;=0,1,-1)</f>
        <v>1</v>
      </c>
      <c r="O92" s="10"/>
      <c r="P92" s="3">
        <f>D92/$B$9</f>
        <v>60.185185185185183</v>
      </c>
      <c r="Q92" s="3">
        <f>I92*$B$9</f>
        <v>1502.5532840571416</v>
      </c>
      <c r="R92">
        <f t="shared" si="10"/>
        <v>126.38888888888889</v>
      </c>
      <c r="S92">
        <f>Q92/$Q$4*1/($Q$5^N92)</f>
        <v>841.76654569027539</v>
      </c>
      <c r="U92" s="3">
        <f>R92*$V$5</f>
        <v>547.26388888888891</v>
      </c>
      <c r="V92" s="3">
        <f>S92/$V$4</f>
        <v>194.40335928181881</v>
      </c>
      <c r="W92" s="3">
        <f t="shared" si="11"/>
        <v>106389.93841363204</v>
      </c>
      <c r="X92" s="3">
        <f t="shared" si="12"/>
        <v>111989.40885645479</v>
      </c>
      <c r="Y92">
        <f t="shared" si="13"/>
        <v>570</v>
      </c>
      <c r="Z92">
        <f t="shared" si="14"/>
        <v>196.47264711658735</v>
      </c>
      <c r="AA92">
        <f t="shared" si="15"/>
        <v>1314.6013831742764</v>
      </c>
    </row>
    <row r="93" spans="1:27" x14ac:dyDescent="0.3">
      <c r="A93">
        <v>81</v>
      </c>
      <c r="B93">
        <v>130</v>
      </c>
      <c r="C93">
        <v>15</v>
      </c>
      <c r="D93" s="3">
        <f t="shared" si="8"/>
        <v>36.111111111111107</v>
      </c>
      <c r="E93">
        <f>$B$4*(D94-D93)/(A94-A93)</f>
        <v>0</v>
      </c>
      <c r="F93">
        <f>$B$4*$B$8*SIN(ATAN(C93/100))</f>
        <v>1746.26381189484</v>
      </c>
      <c r="G93" s="3">
        <f>0.5*$B$5*$B$7*D93^2</f>
        <v>641.57407407407379</v>
      </c>
      <c r="H93" s="3">
        <f>$B$4*$B$8*$B$6*COS(ATAN(C93/100))</f>
        <v>116.41758745965598</v>
      </c>
      <c r="I93" s="3">
        <f t="shared" si="9"/>
        <v>2504.2554734285695</v>
      </c>
      <c r="J93" s="3">
        <f>I93*D93/1000</f>
        <v>90.43144765158722</v>
      </c>
      <c r="K93" s="3">
        <f>ABS(J93)</f>
        <v>90.43144765158722</v>
      </c>
      <c r="L93" s="3">
        <f>L92+AVERAGE(J92:J93)/(A93-A92)</f>
        <v>3911.9776685392135</v>
      </c>
      <c r="M93" s="3">
        <f>L93/3600*1000</f>
        <v>1086.6604634831149</v>
      </c>
      <c r="N93" s="6">
        <f>IF(J93&gt;=0,1,-1)</f>
        <v>1</v>
      </c>
      <c r="O93" s="10"/>
      <c r="P93" s="3">
        <f>D93/$B$9</f>
        <v>60.185185185185183</v>
      </c>
      <c r="Q93" s="3">
        <f>I93*$B$9</f>
        <v>1502.5532840571416</v>
      </c>
      <c r="R93">
        <f t="shared" si="10"/>
        <v>126.38888888888889</v>
      </c>
      <c r="S93">
        <f>Q93/$Q$4*1/($Q$5^N93)</f>
        <v>841.76654569027539</v>
      </c>
      <c r="U93" s="3">
        <f>R93*$V$5</f>
        <v>547.26388888888891</v>
      </c>
      <c r="V93" s="3">
        <f>S93/$V$4</f>
        <v>194.40335928181881</v>
      </c>
      <c r="W93" s="3">
        <f t="shared" si="11"/>
        <v>106389.93841363204</v>
      </c>
      <c r="X93" s="3">
        <f t="shared" si="12"/>
        <v>111989.40885645479</v>
      </c>
      <c r="Y93">
        <f t="shared" si="13"/>
        <v>570</v>
      </c>
      <c r="Z93">
        <f t="shared" si="14"/>
        <v>196.47264711658735</v>
      </c>
      <c r="AA93">
        <f t="shared" si="15"/>
        <v>1345.7095523010694</v>
      </c>
    </row>
    <row r="94" spans="1:27" x14ac:dyDescent="0.3">
      <c r="A94">
        <v>82</v>
      </c>
      <c r="B94">
        <v>130</v>
      </c>
      <c r="C94">
        <v>15</v>
      </c>
      <c r="D94" s="3">
        <f t="shared" si="8"/>
        <v>36.111111111111107</v>
      </c>
      <c r="E94">
        <f>$B$4*(D95-D94)/(A95-A94)</f>
        <v>0</v>
      </c>
      <c r="F94">
        <f>$B$4*$B$8*SIN(ATAN(C94/100))</f>
        <v>1746.26381189484</v>
      </c>
      <c r="G94" s="3">
        <f>0.5*$B$5*$B$7*D94^2</f>
        <v>641.57407407407379</v>
      </c>
      <c r="H94" s="3">
        <f>$B$4*$B$8*$B$6*COS(ATAN(C94/100))</f>
        <v>116.41758745965598</v>
      </c>
      <c r="I94" s="3">
        <f t="shared" si="9"/>
        <v>2504.2554734285695</v>
      </c>
      <c r="J94" s="3">
        <f>I94*D94/1000</f>
        <v>90.43144765158722</v>
      </c>
      <c r="K94" s="3">
        <f>ABS(J94)</f>
        <v>90.43144765158722</v>
      </c>
      <c r="L94" s="3">
        <f>L93+AVERAGE(J93:J94)/(A94-A93)</f>
        <v>4002.4091161908009</v>
      </c>
      <c r="M94" s="3">
        <f>L94/3600*1000</f>
        <v>1111.7803100530002</v>
      </c>
      <c r="N94" s="6">
        <f>IF(J94&gt;=0,1,-1)</f>
        <v>1</v>
      </c>
      <c r="O94" s="10"/>
      <c r="P94" s="3">
        <f>D94/$B$9</f>
        <v>60.185185185185183</v>
      </c>
      <c r="Q94" s="3">
        <f>I94*$B$9</f>
        <v>1502.5532840571416</v>
      </c>
      <c r="R94">
        <f t="shared" si="10"/>
        <v>126.38888888888889</v>
      </c>
      <c r="S94">
        <f>Q94/$Q$4*1/($Q$5^N94)</f>
        <v>841.76654569027539</v>
      </c>
      <c r="U94" s="3">
        <f>R94*$V$5</f>
        <v>547.26388888888891</v>
      </c>
      <c r="V94" s="3">
        <f>S94/$V$4</f>
        <v>194.40335928181881</v>
      </c>
      <c r="W94" s="3">
        <f t="shared" si="11"/>
        <v>106389.93841363204</v>
      </c>
      <c r="X94" s="3">
        <f t="shared" si="12"/>
        <v>111989.40885645479</v>
      </c>
      <c r="Y94">
        <f t="shared" si="13"/>
        <v>570</v>
      </c>
      <c r="Z94">
        <f t="shared" si="14"/>
        <v>196.47264711658735</v>
      </c>
      <c r="AA94">
        <f t="shared" si="15"/>
        <v>1376.8177214278624</v>
      </c>
    </row>
    <row r="95" spans="1:27" x14ac:dyDescent="0.3">
      <c r="A95">
        <v>83</v>
      </c>
      <c r="B95">
        <v>130</v>
      </c>
      <c r="C95">
        <v>15</v>
      </c>
      <c r="D95" s="3">
        <f t="shared" si="8"/>
        <v>36.111111111111107</v>
      </c>
      <c r="E95">
        <f>$B$4*(D96-D95)/(A96-A95)</f>
        <v>0</v>
      </c>
      <c r="F95">
        <f>$B$4*$B$8*SIN(ATAN(C95/100))</f>
        <v>1746.26381189484</v>
      </c>
      <c r="G95" s="3">
        <f>0.5*$B$5*$B$7*D95^2</f>
        <v>641.57407407407379</v>
      </c>
      <c r="H95" s="3">
        <f>$B$4*$B$8*$B$6*COS(ATAN(C95/100))</f>
        <v>116.41758745965598</v>
      </c>
      <c r="I95" s="3">
        <f t="shared" si="9"/>
        <v>2504.2554734285695</v>
      </c>
      <c r="J95" s="3">
        <f>I95*D95/1000</f>
        <v>90.43144765158722</v>
      </c>
      <c r="K95" s="3">
        <f>ABS(J95)</f>
        <v>90.43144765158722</v>
      </c>
      <c r="L95" s="3">
        <f>L94+AVERAGE(J94:J95)/(A95-A94)</f>
        <v>4092.8405638423883</v>
      </c>
      <c r="M95" s="3">
        <f>L95/3600*1000</f>
        <v>1136.9001566228856</v>
      </c>
      <c r="N95" s="6">
        <f>IF(J95&gt;=0,1,-1)</f>
        <v>1</v>
      </c>
      <c r="O95" s="10"/>
      <c r="P95" s="3">
        <f>D95/$B$9</f>
        <v>60.185185185185183</v>
      </c>
      <c r="Q95" s="3">
        <f>I95*$B$9</f>
        <v>1502.5532840571416</v>
      </c>
      <c r="R95">
        <f t="shared" si="10"/>
        <v>126.38888888888889</v>
      </c>
      <c r="S95">
        <f>Q95/$Q$4*1/($Q$5^N95)</f>
        <v>841.76654569027539</v>
      </c>
      <c r="U95" s="3">
        <f>R95*$V$5</f>
        <v>547.26388888888891</v>
      </c>
      <c r="V95" s="3">
        <f>S95/$V$4</f>
        <v>194.40335928181881</v>
      </c>
      <c r="W95" s="3">
        <f t="shared" si="11"/>
        <v>106389.93841363204</v>
      </c>
      <c r="X95" s="3">
        <f t="shared" si="12"/>
        <v>111989.40885645479</v>
      </c>
      <c r="Y95">
        <f t="shared" si="13"/>
        <v>570</v>
      </c>
      <c r="Z95">
        <f t="shared" si="14"/>
        <v>196.47264711658735</v>
      </c>
      <c r="AA95">
        <f t="shared" si="15"/>
        <v>1407.9258905546553</v>
      </c>
    </row>
    <row r="96" spans="1:27" x14ac:dyDescent="0.3">
      <c r="A96">
        <v>84</v>
      </c>
      <c r="B96">
        <v>130</v>
      </c>
      <c r="C96">
        <v>15</v>
      </c>
      <c r="D96" s="3">
        <f t="shared" si="8"/>
        <v>36.111111111111107</v>
      </c>
      <c r="E96">
        <f>$B$4*(D97-D96)/(A97-A96)</f>
        <v>0</v>
      </c>
      <c r="F96">
        <f>$B$4*$B$8*SIN(ATAN(C96/100))</f>
        <v>1746.26381189484</v>
      </c>
      <c r="G96" s="3">
        <f>0.5*$B$5*$B$7*D96^2</f>
        <v>641.57407407407379</v>
      </c>
      <c r="H96" s="3">
        <f>$B$4*$B$8*$B$6*COS(ATAN(C96/100))</f>
        <v>116.41758745965598</v>
      </c>
      <c r="I96" s="3">
        <f t="shared" si="9"/>
        <v>2504.2554734285695</v>
      </c>
      <c r="J96" s="3">
        <f>I96*D96/1000</f>
        <v>90.43144765158722</v>
      </c>
      <c r="K96" s="3">
        <f>ABS(J96)</f>
        <v>90.43144765158722</v>
      </c>
      <c r="L96" s="3">
        <f>L95+AVERAGE(J95:J96)/(A96-A95)</f>
        <v>4183.2720114939757</v>
      </c>
      <c r="M96" s="3">
        <f>L96/3600*1000</f>
        <v>1162.0200031927709</v>
      </c>
      <c r="N96" s="6">
        <f>IF(J96&gt;=0,1,-1)</f>
        <v>1</v>
      </c>
      <c r="O96" s="10"/>
      <c r="P96" s="3">
        <f>D96/$B$9</f>
        <v>60.185185185185183</v>
      </c>
      <c r="Q96" s="3">
        <f>I96*$B$9</f>
        <v>1502.5532840571416</v>
      </c>
      <c r="R96">
        <f t="shared" si="10"/>
        <v>126.38888888888889</v>
      </c>
      <c r="S96">
        <f>Q96/$Q$4*1/($Q$5^N96)</f>
        <v>841.76654569027539</v>
      </c>
      <c r="U96" s="3">
        <f>R96*$V$5</f>
        <v>547.26388888888891</v>
      </c>
      <c r="V96" s="3">
        <f>S96/$V$4</f>
        <v>194.40335928181881</v>
      </c>
      <c r="W96" s="3">
        <f t="shared" si="11"/>
        <v>106389.93841363204</v>
      </c>
      <c r="X96" s="3">
        <f t="shared" si="12"/>
        <v>111989.40885645479</v>
      </c>
      <c r="Y96">
        <f t="shared" si="13"/>
        <v>570</v>
      </c>
      <c r="Z96">
        <f t="shared" si="14"/>
        <v>196.47264711658735</v>
      </c>
      <c r="AA96">
        <f t="shared" si="15"/>
        <v>1439.0340596814483</v>
      </c>
    </row>
    <row r="97" spans="1:27" x14ac:dyDescent="0.3">
      <c r="A97">
        <v>85</v>
      </c>
      <c r="B97">
        <v>130</v>
      </c>
      <c r="C97">
        <v>15</v>
      </c>
      <c r="D97" s="3">
        <f t="shared" si="8"/>
        <v>36.111111111111107</v>
      </c>
      <c r="E97">
        <f>$B$4*(D98-D97)/(A98-A97)</f>
        <v>0</v>
      </c>
      <c r="F97">
        <f>$B$4*$B$8*SIN(ATAN(C97/100))</f>
        <v>1746.26381189484</v>
      </c>
      <c r="G97" s="3">
        <f>0.5*$B$5*$B$7*D97^2</f>
        <v>641.57407407407379</v>
      </c>
      <c r="H97" s="3">
        <f>$B$4*$B$8*$B$6*COS(ATAN(C97/100))</f>
        <v>116.41758745965598</v>
      </c>
      <c r="I97" s="3">
        <f t="shared" si="9"/>
        <v>2504.2554734285695</v>
      </c>
      <c r="J97" s="3">
        <f>I97*D97/1000</f>
        <v>90.43144765158722</v>
      </c>
      <c r="K97" s="3">
        <f>ABS(J97)</f>
        <v>90.43144765158722</v>
      </c>
      <c r="L97" s="3">
        <f>L96+AVERAGE(J96:J97)/(A97-A96)</f>
        <v>4273.7034591455631</v>
      </c>
      <c r="M97" s="3">
        <f>L97/3600*1000</f>
        <v>1187.1398497626565</v>
      </c>
      <c r="N97" s="6">
        <f>IF(J97&gt;=0,1,-1)</f>
        <v>1</v>
      </c>
      <c r="O97" s="10"/>
      <c r="P97" s="3">
        <f>D97/$B$9</f>
        <v>60.185185185185183</v>
      </c>
      <c r="Q97" s="3">
        <f>I97*$B$9</f>
        <v>1502.5532840571416</v>
      </c>
      <c r="R97">
        <f t="shared" si="10"/>
        <v>126.38888888888889</v>
      </c>
      <c r="S97">
        <f>Q97/$Q$4*1/($Q$5^N97)</f>
        <v>841.76654569027539</v>
      </c>
      <c r="U97" s="3">
        <f>R97*$V$5</f>
        <v>547.26388888888891</v>
      </c>
      <c r="V97" s="3">
        <f>S97/$V$4</f>
        <v>194.40335928181881</v>
      </c>
      <c r="W97" s="3">
        <f t="shared" si="11"/>
        <v>106389.93841363204</v>
      </c>
      <c r="X97" s="3">
        <f t="shared" si="12"/>
        <v>111989.40885645479</v>
      </c>
      <c r="Y97">
        <f t="shared" si="13"/>
        <v>570</v>
      </c>
      <c r="Z97">
        <f t="shared" si="14"/>
        <v>196.47264711658735</v>
      </c>
      <c r="AA97">
        <f t="shared" si="15"/>
        <v>1470.1422288082413</v>
      </c>
    </row>
    <row r="98" spans="1:27" x14ac:dyDescent="0.3">
      <c r="A98">
        <v>86</v>
      </c>
      <c r="B98">
        <v>130</v>
      </c>
      <c r="C98">
        <v>15</v>
      </c>
      <c r="D98" s="3">
        <f t="shared" si="8"/>
        <v>36.111111111111107</v>
      </c>
      <c r="E98">
        <f>$B$4*(D99-D98)/(A99-A98)</f>
        <v>0</v>
      </c>
      <c r="F98">
        <f>$B$4*$B$8*SIN(ATAN(C98/100))</f>
        <v>1746.26381189484</v>
      </c>
      <c r="G98" s="3">
        <f>0.5*$B$5*$B$7*D98^2</f>
        <v>641.57407407407379</v>
      </c>
      <c r="H98" s="3">
        <f>$B$4*$B$8*$B$6*COS(ATAN(C98/100))</f>
        <v>116.41758745965598</v>
      </c>
      <c r="I98" s="3">
        <f t="shared" si="9"/>
        <v>2504.2554734285695</v>
      </c>
      <c r="J98" s="3">
        <f>I98*D98/1000</f>
        <v>90.43144765158722</v>
      </c>
      <c r="K98" s="3">
        <f>ABS(J98)</f>
        <v>90.43144765158722</v>
      </c>
      <c r="L98" s="3">
        <f>L97+AVERAGE(J97:J98)/(A98-A97)</f>
        <v>4364.1349067971505</v>
      </c>
      <c r="M98" s="3">
        <f>L98/3600*1000</f>
        <v>1212.2596963325418</v>
      </c>
      <c r="N98" s="6">
        <f>IF(J98&gt;=0,1,-1)</f>
        <v>1</v>
      </c>
      <c r="O98" s="10"/>
      <c r="P98" s="3">
        <f>D98/$B$9</f>
        <v>60.185185185185183</v>
      </c>
      <c r="Q98" s="3">
        <f>I98*$B$9</f>
        <v>1502.5532840571416</v>
      </c>
      <c r="R98">
        <f t="shared" si="10"/>
        <v>126.38888888888889</v>
      </c>
      <c r="S98">
        <f>Q98/$Q$4*1/($Q$5^N98)</f>
        <v>841.76654569027539</v>
      </c>
      <c r="U98" s="3">
        <f>R98*$V$5</f>
        <v>547.26388888888891</v>
      </c>
      <c r="V98" s="3">
        <f>S98/$V$4</f>
        <v>194.40335928181881</v>
      </c>
      <c r="W98" s="3">
        <f t="shared" si="11"/>
        <v>106389.93841363204</v>
      </c>
      <c r="X98" s="3">
        <f t="shared" si="12"/>
        <v>111989.40885645479</v>
      </c>
      <c r="Y98">
        <f t="shared" si="13"/>
        <v>570</v>
      </c>
      <c r="Z98">
        <f t="shared" si="14"/>
        <v>196.47264711658735</v>
      </c>
      <c r="AA98">
        <f t="shared" si="15"/>
        <v>1501.2503979350342</v>
      </c>
    </row>
    <row r="99" spans="1:27" x14ac:dyDescent="0.3">
      <c r="A99">
        <v>87</v>
      </c>
      <c r="B99">
        <v>130</v>
      </c>
      <c r="C99">
        <v>15</v>
      </c>
      <c r="D99" s="3">
        <f t="shared" si="8"/>
        <v>36.111111111111107</v>
      </c>
      <c r="E99">
        <f>$B$4*(D100-D99)/(A100-A99)</f>
        <v>0</v>
      </c>
      <c r="F99">
        <f>$B$4*$B$8*SIN(ATAN(C99/100))</f>
        <v>1746.26381189484</v>
      </c>
      <c r="G99" s="3">
        <f>0.5*$B$5*$B$7*D99^2</f>
        <v>641.57407407407379</v>
      </c>
      <c r="H99" s="3">
        <f>$B$4*$B$8*$B$6*COS(ATAN(C99/100))</f>
        <v>116.41758745965598</v>
      </c>
      <c r="I99" s="3">
        <f t="shared" si="9"/>
        <v>2504.2554734285695</v>
      </c>
      <c r="J99" s="3">
        <f>I99*D99/1000</f>
        <v>90.43144765158722</v>
      </c>
      <c r="K99" s="3">
        <f>ABS(J99)</f>
        <v>90.43144765158722</v>
      </c>
      <c r="L99" s="3">
        <f>L98+AVERAGE(J98:J99)/(A99-A98)</f>
        <v>4454.5663544487379</v>
      </c>
      <c r="M99" s="3">
        <f>L99/3600*1000</f>
        <v>1237.3795429024271</v>
      </c>
      <c r="N99" s="6">
        <f>IF(J99&gt;=0,1,-1)</f>
        <v>1</v>
      </c>
      <c r="O99" s="10"/>
      <c r="P99" s="3">
        <f>D99/$B$9</f>
        <v>60.185185185185183</v>
      </c>
      <c r="Q99" s="3">
        <f>I99*$B$9</f>
        <v>1502.5532840571416</v>
      </c>
      <c r="R99">
        <f t="shared" si="10"/>
        <v>126.38888888888889</v>
      </c>
      <c r="S99">
        <f>Q99/$Q$4*1/($Q$5^N99)</f>
        <v>841.76654569027539</v>
      </c>
      <c r="U99" s="3">
        <f>R99*$V$5</f>
        <v>547.26388888888891</v>
      </c>
      <c r="V99" s="3">
        <f>S99/$V$4</f>
        <v>194.40335928181881</v>
      </c>
      <c r="W99" s="3">
        <f t="shared" si="11"/>
        <v>106389.93841363204</v>
      </c>
      <c r="X99" s="3">
        <f t="shared" si="12"/>
        <v>111989.40885645479</v>
      </c>
      <c r="Y99">
        <f t="shared" si="13"/>
        <v>570</v>
      </c>
      <c r="Z99">
        <f t="shared" si="14"/>
        <v>196.47264711658735</v>
      </c>
      <c r="AA99">
        <f t="shared" si="15"/>
        <v>1532.3585670618272</v>
      </c>
    </row>
    <row r="100" spans="1:27" x14ac:dyDescent="0.3">
      <c r="A100">
        <v>88</v>
      </c>
      <c r="B100">
        <v>130</v>
      </c>
      <c r="C100">
        <v>15</v>
      </c>
      <c r="D100" s="3">
        <f t="shared" si="8"/>
        <v>36.111111111111107</v>
      </c>
      <c r="E100">
        <f>$B$4*(D101-D100)/(A101-A100)</f>
        <v>0</v>
      </c>
      <c r="F100">
        <f>$B$4*$B$8*SIN(ATAN(C100/100))</f>
        <v>1746.26381189484</v>
      </c>
      <c r="G100" s="3">
        <f>0.5*$B$5*$B$7*D100^2</f>
        <v>641.57407407407379</v>
      </c>
      <c r="H100" s="3">
        <f>$B$4*$B$8*$B$6*COS(ATAN(C100/100))</f>
        <v>116.41758745965598</v>
      </c>
      <c r="I100" s="3">
        <f t="shared" si="9"/>
        <v>2504.2554734285695</v>
      </c>
      <c r="J100" s="3">
        <f>I100*D100/1000</f>
        <v>90.43144765158722</v>
      </c>
      <c r="K100" s="3">
        <f>ABS(J100)</f>
        <v>90.43144765158722</v>
      </c>
      <c r="L100" s="3">
        <f>L99+AVERAGE(J99:J100)/(A100-A99)</f>
        <v>4544.9978021003253</v>
      </c>
      <c r="M100" s="3">
        <f>L100/3600*1000</f>
        <v>1262.4993894723127</v>
      </c>
      <c r="N100" s="6">
        <f>IF(J100&gt;=0,1,-1)</f>
        <v>1</v>
      </c>
      <c r="O100" s="10"/>
      <c r="P100" s="3">
        <f>D100/$B$9</f>
        <v>60.185185185185183</v>
      </c>
      <c r="Q100" s="3">
        <f>I100*$B$9</f>
        <v>1502.5532840571416</v>
      </c>
      <c r="R100">
        <f t="shared" si="10"/>
        <v>126.38888888888889</v>
      </c>
      <c r="S100">
        <f>Q100/$Q$4*1/($Q$5^N100)</f>
        <v>841.76654569027539</v>
      </c>
      <c r="U100" s="3">
        <f>R100*$V$5</f>
        <v>547.26388888888891</v>
      </c>
      <c r="V100" s="3">
        <f>S100/$V$4</f>
        <v>194.40335928181881</v>
      </c>
      <c r="W100" s="3">
        <f t="shared" si="11"/>
        <v>106389.93841363204</v>
      </c>
      <c r="X100" s="3">
        <f t="shared" si="12"/>
        <v>111989.40885645479</v>
      </c>
      <c r="Y100">
        <f t="shared" si="13"/>
        <v>570</v>
      </c>
      <c r="Z100">
        <f t="shared" si="14"/>
        <v>196.47264711658735</v>
      </c>
      <c r="AA100">
        <f t="shared" si="15"/>
        <v>1563.4667361886202</v>
      </c>
    </row>
    <row r="101" spans="1:27" x14ac:dyDescent="0.3">
      <c r="A101">
        <v>89</v>
      </c>
      <c r="B101">
        <v>130</v>
      </c>
      <c r="C101">
        <v>15</v>
      </c>
      <c r="D101" s="3">
        <f t="shared" si="8"/>
        <v>36.111111111111107</v>
      </c>
      <c r="E101">
        <f>$B$4*(D102-D101)/(A102-A101)</f>
        <v>0</v>
      </c>
      <c r="F101">
        <f>$B$4*$B$8*SIN(ATAN(C101/100))</f>
        <v>1746.26381189484</v>
      </c>
      <c r="G101" s="3">
        <f>0.5*$B$5*$B$7*D101^2</f>
        <v>641.57407407407379</v>
      </c>
      <c r="H101" s="3">
        <f>$B$4*$B$8*$B$6*COS(ATAN(C101/100))</f>
        <v>116.41758745965598</v>
      </c>
      <c r="I101" s="3">
        <f t="shared" si="9"/>
        <v>2504.2554734285695</v>
      </c>
      <c r="J101" s="3">
        <f>I101*D101/1000</f>
        <v>90.43144765158722</v>
      </c>
      <c r="K101" s="3">
        <f>ABS(J101)</f>
        <v>90.43144765158722</v>
      </c>
      <c r="L101" s="3">
        <f>L100+AVERAGE(J100:J101)/(A101-A100)</f>
        <v>4635.4292497519127</v>
      </c>
      <c r="M101" s="3">
        <f>L101/3600*1000</f>
        <v>1287.6192360421981</v>
      </c>
      <c r="N101" s="6">
        <f>IF(J101&gt;=0,1,-1)</f>
        <v>1</v>
      </c>
      <c r="O101" s="10"/>
      <c r="P101" s="3">
        <f>D101/$B$9</f>
        <v>60.185185185185183</v>
      </c>
      <c r="Q101" s="3">
        <f>I101*$B$9</f>
        <v>1502.5532840571416</v>
      </c>
      <c r="R101">
        <f t="shared" si="10"/>
        <v>126.38888888888889</v>
      </c>
      <c r="S101">
        <f>Q101/$Q$4*1/($Q$5^N101)</f>
        <v>841.76654569027539</v>
      </c>
      <c r="U101" s="3">
        <f>R101*$V$5</f>
        <v>547.26388888888891</v>
      </c>
      <c r="V101" s="3">
        <f>S101/$V$4</f>
        <v>194.40335928181881</v>
      </c>
      <c r="W101" s="3">
        <f t="shared" si="11"/>
        <v>106389.93841363204</v>
      </c>
      <c r="X101" s="3">
        <f t="shared" si="12"/>
        <v>111989.40885645479</v>
      </c>
      <c r="Y101">
        <f t="shared" si="13"/>
        <v>570</v>
      </c>
      <c r="Z101">
        <f t="shared" si="14"/>
        <v>196.47264711658735</v>
      </c>
      <c r="AA101">
        <f t="shared" si="15"/>
        <v>1594.5749053154132</v>
      </c>
    </row>
    <row r="102" spans="1:27" x14ac:dyDescent="0.3">
      <c r="A102">
        <v>90</v>
      </c>
      <c r="B102">
        <v>130</v>
      </c>
      <c r="C102">
        <v>15</v>
      </c>
      <c r="D102" s="3">
        <f t="shared" si="8"/>
        <v>36.111111111111107</v>
      </c>
      <c r="E102">
        <f>$B$4*(D103-D102)/(A103-A102)</f>
        <v>0</v>
      </c>
      <c r="F102">
        <f>$B$4*$B$8*SIN(ATAN(C102/100))</f>
        <v>1746.26381189484</v>
      </c>
      <c r="G102" s="3">
        <f>0.5*$B$5*$B$7*D102^2</f>
        <v>641.57407407407379</v>
      </c>
      <c r="H102" s="3">
        <f>$B$4*$B$8*$B$6*COS(ATAN(C102/100))</f>
        <v>116.41758745965598</v>
      </c>
      <c r="I102" s="3">
        <f t="shared" si="9"/>
        <v>2504.2554734285695</v>
      </c>
      <c r="J102" s="3">
        <f>I102*D102/1000</f>
        <v>90.43144765158722</v>
      </c>
      <c r="K102" s="3">
        <f>ABS(J102)</f>
        <v>90.43144765158722</v>
      </c>
      <c r="L102" s="3">
        <f>L101+AVERAGE(J101:J102)/(A102-A101)</f>
        <v>4725.8606974035001</v>
      </c>
      <c r="M102" s="3">
        <f>L102/3600*1000</f>
        <v>1312.7390826120832</v>
      </c>
      <c r="N102" s="6">
        <f>IF(J102&gt;=0,1,-1)</f>
        <v>1</v>
      </c>
      <c r="O102" s="10"/>
      <c r="P102" s="3">
        <f>D102/$B$9</f>
        <v>60.185185185185183</v>
      </c>
      <c r="Q102" s="3">
        <f>I102*$B$9</f>
        <v>1502.5532840571416</v>
      </c>
      <c r="R102">
        <f t="shared" si="10"/>
        <v>126.38888888888889</v>
      </c>
      <c r="S102">
        <f>Q102/$Q$4*1/($Q$5^N102)</f>
        <v>841.76654569027539</v>
      </c>
      <c r="U102" s="3">
        <f>R102*$V$5</f>
        <v>547.26388888888891</v>
      </c>
      <c r="V102" s="3">
        <f>S102/$V$4</f>
        <v>194.40335928181881</v>
      </c>
      <c r="W102" s="3">
        <f t="shared" si="11"/>
        <v>106389.93841363204</v>
      </c>
      <c r="X102" s="3">
        <f t="shared" si="12"/>
        <v>111989.40885645479</v>
      </c>
      <c r="Y102">
        <f t="shared" si="13"/>
        <v>570</v>
      </c>
      <c r="Z102">
        <f t="shared" si="14"/>
        <v>196.47264711658735</v>
      </c>
      <c r="AA102">
        <f t="shared" si="15"/>
        <v>1625.6830744422061</v>
      </c>
    </row>
    <row r="103" spans="1:27" x14ac:dyDescent="0.3">
      <c r="A103">
        <v>91</v>
      </c>
      <c r="B103">
        <v>130</v>
      </c>
      <c r="C103">
        <v>15</v>
      </c>
      <c r="D103" s="3">
        <f t="shared" si="8"/>
        <v>36.111111111111107</v>
      </c>
      <c r="E103">
        <f>$B$4*(D104-D103)/(A104-A103)</f>
        <v>0</v>
      </c>
      <c r="F103">
        <f>$B$4*$B$8*SIN(ATAN(C103/100))</f>
        <v>1746.26381189484</v>
      </c>
      <c r="G103" s="3">
        <f>0.5*$B$5*$B$7*D103^2</f>
        <v>641.57407407407379</v>
      </c>
      <c r="H103" s="3">
        <f>$B$4*$B$8*$B$6*COS(ATAN(C103/100))</f>
        <v>116.41758745965598</v>
      </c>
      <c r="I103" s="3">
        <f t="shared" si="9"/>
        <v>2504.2554734285695</v>
      </c>
      <c r="J103" s="3">
        <f>I103*D103/1000</f>
        <v>90.43144765158722</v>
      </c>
      <c r="K103" s="3">
        <f>ABS(J103)</f>
        <v>90.43144765158722</v>
      </c>
      <c r="L103" s="3">
        <f>L102+AVERAGE(J102:J103)/(A103-A102)</f>
        <v>4816.2921450550875</v>
      </c>
      <c r="M103" s="3">
        <f>L103/3600*1000</f>
        <v>1337.8589291819687</v>
      </c>
      <c r="N103" s="6">
        <f>IF(J103&gt;=0,1,-1)</f>
        <v>1</v>
      </c>
      <c r="O103" s="10"/>
      <c r="P103" s="3">
        <f>D103/$B$9</f>
        <v>60.185185185185183</v>
      </c>
      <c r="Q103" s="3">
        <f>I103*$B$9</f>
        <v>1502.5532840571416</v>
      </c>
      <c r="R103">
        <f t="shared" si="10"/>
        <v>126.38888888888889</v>
      </c>
      <c r="S103">
        <f>Q103/$Q$4*1/($Q$5^N103)</f>
        <v>841.76654569027539</v>
      </c>
      <c r="U103" s="3">
        <f>R103*$V$5</f>
        <v>547.26388888888891</v>
      </c>
      <c r="V103" s="3">
        <f>S103/$V$4</f>
        <v>194.40335928181881</v>
      </c>
      <c r="W103" s="3">
        <f t="shared" si="11"/>
        <v>106389.93841363204</v>
      </c>
      <c r="X103" s="3">
        <f t="shared" si="12"/>
        <v>111989.40885645479</v>
      </c>
      <c r="Y103">
        <f t="shared" si="13"/>
        <v>570</v>
      </c>
      <c r="Z103">
        <f t="shared" si="14"/>
        <v>196.47264711658735</v>
      </c>
      <c r="AA103">
        <f t="shared" si="15"/>
        <v>1656.7912435689991</v>
      </c>
    </row>
    <row r="104" spans="1:27" x14ac:dyDescent="0.3">
      <c r="A104">
        <v>92</v>
      </c>
      <c r="B104">
        <v>130</v>
      </c>
      <c r="C104">
        <v>15</v>
      </c>
      <c r="D104" s="3">
        <f t="shared" si="8"/>
        <v>36.111111111111107</v>
      </c>
      <c r="E104">
        <f>$B$4*(D105-D104)/(A105-A104)</f>
        <v>0</v>
      </c>
      <c r="F104">
        <f>$B$4*$B$8*SIN(ATAN(C104/100))</f>
        <v>1746.26381189484</v>
      </c>
      <c r="G104" s="3">
        <f>0.5*$B$5*$B$7*D104^2</f>
        <v>641.57407407407379</v>
      </c>
      <c r="H104" s="3">
        <f>$B$4*$B$8*$B$6*COS(ATAN(C104/100))</f>
        <v>116.41758745965598</v>
      </c>
      <c r="I104" s="3">
        <f t="shared" si="9"/>
        <v>2504.2554734285695</v>
      </c>
      <c r="J104" s="3">
        <f>I104*D104/1000</f>
        <v>90.43144765158722</v>
      </c>
      <c r="K104" s="3">
        <f>ABS(J104)</f>
        <v>90.43144765158722</v>
      </c>
      <c r="L104" s="3">
        <f>L103+AVERAGE(J103:J104)/(A104-A103)</f>
        <v>4906.7235927066749</v>
      </c>
      <c r="M104" s="3">
        <f>L104/3600*1000</f>
        <v>1362.9787757518541</v>
      </c>
      <c r="N104" s="6">
        <f>IF(J104&gt;=0,1,-1)</f>
        <v>1</v>
      </c>
      <c r="O104" s="10"/>
      <c r="P104" s="3">
        <f>D104/$B$9</f>
        <v>60.185185185185183</v>
      </c>
      <c r="Q104" s="3">
        <f>I104*$B$9</f>
        <v>1502.5532840571416</v>
      </c>
      <c r="R104">
        <f t="shared" si="10"/>
        <v>126.38888888888889</v>
      </c>
      <c r="S104">
        <f>Q104/$Q$4*1/($Q$5^N104)</f>
        <v>841.76654569027539</v>
      </c>
      <c r="U104" s="3">
        <f>R104*$V$5</f>
        <v>547.26388888888891</v>
      </c>
      <c r="V104" s="3">
        <f>S104/$V$4</f>
        <v>194.40335928181881</v>
      </c>
      <c r="W104" s="3">
        <f t="shared" si="11"/>
        <v>106389.93841363204</v>
      </c>
      <c r="X104" s="3">
        <f t="shared" si="12"/>
        <v>111989.40885645479</v>
      </c>
      <c r="Y104">
        <f t="shared" si="13"/>
        <v>570</v>
      </c>
      <c r="Z104">
        <f t="shared" si="14"/>
        <v>196.47264711658735</v>
      </c>
      <c r="AA104">
        <f t="shared" si="15"/>
        <v>1687.8994126957921</v>
      </c>
    </row>
    <row r="105" spans="1:27" x14ac:dyDescent="0.3">
      <c r="A105">
        <v>93</v>
      </c>
      <c r="B105">
        <v>130</v>
      </c>
      <c r="C105">
        <v>15</v>
      </c>
      <c r="D105" s="3">
        <f t="shared" si="8"/>
        <v>36.111111111111107</v>
      </c>
      <c r="E105">
        <f>$B$4*(D106-D105)/(A106-A105)</f>
        <v>0</v>
      </c>
      <c r="F105">
        <f>$B$4*$B$8*SIN(ATAN(C105/100))</f>
        <v>1746.26381189484</v>
      </c>
      <c r="G105" s="3">
        <f>0.5*$B$5*$B$7*D105^2</f>
        <v>641.57407407407379</v>
      </c>
      <c r="H105" s="3">
        <f>$B$4*$B$8*$B$6*COS(ATAN(C105/100))</f>
        <v>116.41758745965598</v>
      </c>
      <c r="I105" s="3">
        <f t="shared" si="9"/>
        <v>2504.2554734285695</v>
      </c>
      <c r="J105" s="3">
        <f>I105*D105/1000</f>
        <v>90.43144765158722</v>
      </c>
      <c r="K105" s="3">
        <f>ABS(J105)</f>
        <v>90.43144765158722</v>
      </c>
      <c r="L105" s="3">
        <f>L104+AVERAGE(J104:J105)/(A105-A104)</f>
        <v>4997.1550403582623</v>
      </c>
      <c r="M105" s="3">
        <f>L105/3600*1000</f>
        <v>1388.0986223217396</v>
      </c>
      <c r="N105" s="6">
        <f>IF(J105&gt;=0,1,-1)</f>
        <v>1</v>
      </c>
      <c r="O105" s="10"/>
      <c r="P105" s="3">
        <f>D105/$B$9</f>
        <v>60.185185185185183</v>
      </c>
      <c r="Q105" s="3">
        <f>I105*$B$9</f>
        <v>1502.5532840571416</v>
      </c>
      <c r="R105">
        <f t="shared" si="10"/>
        <v>126.38888888888889</v>
      </c>
      <c r="S105">
        <f>Q105/$Q$4*1/($Q$5^N105)</f>
        <v>841.76654569027539</v>
      </c>
      <c r="U105" s="3">
        <f>R105*$V$5</f>
        <v>547.26388888888891</v>
      </c>
      <c r="V105" s="3">
        <f>S105/$V$4</f>
        <v>194.40335928181881</v>
      </c>
      <c r="W105" s="3">
        <f t="shared" si="11"/>
        <v>106389.93841363204</v>
      </c>
      <c r="X105" s="3">
        <f t="shared" si="12"/>
        <v>111989.40885645479</v>
      </c>
      <c r="Y105">
        <f t="shared" si="13"/>
        <v>570</v>
      </c>
      <c r="Z105">
        <f t="shared" si="14"/>
        <v>196.47264711658735</v>
      </c>
      <c r="AA105">
        <f t="shared" si="15"/>
        <v>1719.0075818225851</v>
      </c>
    </row>
    <row r="106" spans="1:27" x14ac:dyDescent="0.3">
      <c r="A106">
        <v>94</v>
      </c>
      <c r="B106">
        <v>130</v>
      </c>
      <c r="C106">
        <v>15</v>
      </c>
      <c r="D106" s="3">
        <f t="shared" si="8"/>
        <v>36.111111111111107</v>
      </c>
      <c r="E106">
        <f>$B$4*(D107-D106)/(A107-A106)</f>
        <v>0</v>
      </c>
      <c r="F106">
        <f>$B$4*$B$8*SIN(ATAN(C106/100))</f>
        <v>1746.26381189484</v>
      </c>
      <c r="G106" s="3">
        <f>0.5*$B$5*$B$7*D106^2</f>
        <v>641.57407407407379</v>
      </c>
      <c r="H106" s="3">
        <f>$B$4*$B$8*$B$6*COS(ATAN(C106/100))</f>
        <v>116.41758745965598</v>
      </c>
      <c r="I106" s="3">
        <f t="shared" si="9"/>
        <v>2504.2554734285695</v>
      </c>
      <c r="J106" s="3">
        <f>I106*D106/1000</f>
        <v>90.43144765158722</v>
      </c>
      <c r="K106" s="3">
        <f>ABS(J106)</f>
        <v>90.43144765158722</v>
      </c>
      <c r="L106" s="3">
        <f>L105+AVERAGE(J105:J106)/(A106-A105)</f>
        <v>5087.5864880098497</v>
      </c>
      <c r="M106" s="3">
        <f>L106/3600*1000</f>
        <v>1413.218468891625</v>
      </c>
      <c r="N106" s="6">
        <f>IF(J106&gt;=0,1,-1)</f>
        <v>1</v>
      </c>
      <c r="O106" s="10"/>
      <c r="P106" s="3">
        <f>D106/$B$9</f>
        <v>60.185185185185183</v>
      </c>
      <c r="Q106" s="3">
        <f>I106*$B$9</f>
        <v>1502.5532840571416</v>
      </c>
      <c r="R106">
        <f t="shared" si="10"/>
        <v>126.38888888888889</v>
      </c>
      <c r="S106">
        <f>Q106/$Q$4*1/($Q$5^N106)</f>
        <v>841.76654569027539</v>
      </c>
      <c r="U106" s="3">
        <f>R106*$V$5</f>
        <v>547.26388888888891</v>
      </c>
      <c r="V106" s="3">
        <f>S106/$V$4</f>
        <v>194.40335928181881</v>
      </c>
      <c r="W106" s="3">
        <f t="shared" si="11"/>
        <v>106389.93841363204</v>
      </c>
      <c r="X106" s="3">
        <f t="shared" si="12"/>
        <v>111989.40885645479</v>
      </c>
      <c r="Y106">
        <f t="shared" si="13"/>
        <v>570</v>
      </c>
      <c r="Z106">
        <f t="shared" si="14"/>
        <v>196.47264711658735</v>
      </c>
      <c r="AA106">
        <f t="shared" si="15"/>
        <v>1750.115750949378</v>
      </c>
    </row>
    <row r="107" spans="1:27" x14ac:dyDescent="0.3">
      <c r="A107">
        <v>95</v>
      </c>
      <c r="B107">
        <v>130</v>
      </c>
      <c r="C107">
        <v>15</v>
      </c>
      <c r="D107" s="3">
        <f t="shared" si="8"/>
        <v>36.111111111111107</v>
      </c>
      <c r="E107">
        <f>$B$4*(D108-D107)/(A108-A107)</f>
        <v>0</v>
      </c>
      <c r="F107">
        <f>$B$4*$B$8*SIN(ATAN(C107/100))</f>
        <v>1746.26381189484</v>
      </c>
      <c r="G107" s="3">
        <f>0.5*$B$5*$B$7*D107^2</f>
        <v>641.57407407407379</v>
      </c>
      <c r="H107" s="3">
        <f>$B$4*$B$8*$B$6*COS(ATAN(C107/100))</f>
        <v>116.41758745965598</v>
      </c>
      <c r="I107" s="3">
        <f t="shared" si="9"/>
        <v>2504.2554734285695</v>
      </c>
      <c r="J107" s="3">
        <f>I107*D107/1000</f>
        <v>90.43144765158722</v>
      </c>
      <c r="K107" s="3">
        <f>ABS(J107)</f>
        <v>90.43144765158722</v>
      </c>
      <c r="L107" s="3">
        <f>L106+AVERAGE(J106:J107)/(A107-A106)</f>
        <v>5178.0179356614371</v>
      </c>
      <c r="M107" s="3">
        <f>L107/3600*1000</f>
        <v>1438.3383154615103</v>
      </c>
      <c r="N107" s="6">
        <f>IF(J107&gt;=0,1,-1)</f>
        <v>1</v>
      </c>
      <c r="O107" s="10"/>
      <c r="P107" s="3">
        <f>D107/$B$9</f>
        <v>60.185185185185183</v>
      </c>
      <c r="Q107" s="3">
        <f>I107*$B$9</f>
        <v>1502.5532840571416</v>
      </c>
      <c r="R107">
        <f t="shared" si="10"/>
        <v>126.38888888888889</v>
      </c>
      <c r="S107">
        <f>Q107/$Q$4*1/($Q$5^N107)</f>
        <v>841.76654569027539</v>
      </c>
      <c r="U107" s="3">
        <f>R107*$V$5</f>
        <v>547.26388888888891</v>
      </c>
      <c r="V107" s="3">
        <f>S107/$V$4</f>
        <v>194.40335928181881</v>
      </c>
      <c r="W107" s="3">
        <f t="shared" si="11"/>
        <v>106389.93841363204</v>
      </c>
      <c r="X107" s="3">
        <f t="shared" si="12"/>
        <v>111989.40885645479</v>
      </c>
      <c r="Y107">
        <f t="shared" si="13"/>
        <v>570</v>
      </c>
      <c r="Z107">
        <f t="shared" si="14"/>
        <v>196.47264711658735</v>
      </c>
      <c r="AA107">
        <f t="shared" si="15"/>
        <v>1781.223920076171</v>
      </c>
    </row>
    <row r="108" spans="1:27" x14ac:dyDescent="0.3">
      <c r="A108">
        <v>96</v>
      </c>
      <c r="B108">
        <v>130</v>
      </c>
      <c r="C108">
        <v>15</v>
      </c>
      <c r="D108" s="3">
        <f t="shared" si="8"/>
        <v>36.111111111111107</v>
      </c>
      <c r="E108">
        <f>$B$4*(D109-D108)/(A109-A108)</f>
        <v>0</v>
      </c>
      <c r="F108">
        <f>$B$4*$B$8*SIN(ATAN(C108/100))</f>
        <v>1746.26381189484</v>
      </c>
      <c r="G108" s="3">
        <f>0.5*$B$5*$B$7*D108^2</f>
        <v>641.57407407407379</v>
      </c>
      <c r="H108" s="3">
        <f>$B$4*$B$8*$B$6*COS(ATAN(C108/100))</f>
        <v>116.41758745965598</v>
      </c>
      <c r="I108" s="3">
        <f t="shared" si="9"/>
        <v>2504.2554734285695</v>
      </c>
      <c r="J108" s="3">
        <f>I108*D108/1000</f>
        <v>90.43144765158722</v>
      </c>
      <c r="K108" s="3">
        <f>ABS(J108)</f>
        <v>90.43144765158722</v>
      </c>
      <c r="L108" s="3">
        <f>L107+AVERAGE(J107:J108)/(A108-A107)</f>
        <v>5268.4493833130246</v>
      </c>
      <c r="M108" s="3">
        <f>L108/3600*1000</f>
        <v>1463.4581620313959</v>
      </c>
      <c r="N108" s="6">
        <f>IF(J108&gt;=0,1,-1)</f>
        <v>1</v>
      </c>
      <c r="O108" s="10"/>
      <c r="P108" s="3">
        <f>D108/$B$9</f>
        <v>60.185185185185183</v>
      </c>
      <c r="Q108" s="3">
        <f>I108*$B$9</f>
        <v>1502.5532840571416</v>
      </c>
      <c r="R108">
        <f t="shared" si="10"/>
        <v>126.38888888888889</v>
      </c>
      <c r="S108">
        <f>Q108/$Q$4*1/($Q$5^N108)</f>
        <v>841.76654569027539</v>
      </c>
      <c r="U108" s="3">
        <f>R108*$V$5</f>
        <v>547.26388888888891</v>
      </c>
      <c r="V108" s="3">
        <f>S108/$V$4</f>
        <v>194.40335928181881</v>
      </c>
      <c r="W108" s="3">
        <f t="shared" si="11"/>
        <v>106389.93841363204</v>
      </c>
      <c r="X108" s="3">
        <f t="shared" si="12"/>
        <v>111989.40885645479</v>
      </c>
      <c r="Y108">
        <f t="shared" si="13"/>
        <v>570</v>
      </c>
      <c r="Z108">
        <f t="shared" si="14"/>
        <v>196.47264711658735</v>
      </c>
      <c r="AA108">
        <f t="shared" si="15"/>
        <v>1812.332089202964</v>
      </c>
    </row>
    <row r="109" spans="1:27" x14ac:dyDescent="0.3">
      <c r="A109">
        <v>97</v>
      </c>
      <c r="B109">
        <v>130</v>
      </c>
      <c r="C109">
        <v>15</v>
      </c>
      <c r="D109" s="3">
        <f t="shared" si="8"/>
        <v>36.111111111111107</v>
      </c>
      <c r="E109">
        <f>$B$4*(D110-D109)/(A110-A109)</f>
        <v>0</v>
      </c>
      <c r="F109">
        <f>$B$4*$B$8*SIN(ATAN(C109/100))</f>
        <v>1746.26381189484</v>
      </c>
      <c r="G109" s="3">
        <f>0.5*$B$5*$B$7*D109^2</f>
        <v>641.57407407407379</v>
      </c>
      <c r="H109" s="3">
        <f>$B$4*$B$8*$B$6*COS(ATAN(C109/100))</f>
        <v>116.41758745965598</v>
      </c>
      <c r="I109" s="3">
        <f t="shared" si="9"/>
        <v>2504.2554734285695</v>
      </c>
      <c r="J109" s="3">
        <f>I109*D109/1000</f>
        <v>90.43144765158722</v>
      </c>
      <c r="K109" s="3">
        <f>ABS(J109)</f>
        <v>90.43144765158722</v>
      </c>
      <c r="L109" s="3">
        <f>L108+AVERAGE(J108:J109)/(A109-A108)</f>
        <v>5358.880830964612</v>
      </c>
      <c r="M109" s="3">
        <f>L109/3600*1000</f>
        <v>1488.5780086012812</v>
      </c>
      <c r="N109" s="6">
        <f>IF(J109&gt;=0,1,-1)</f>
        <v>1</v>
      </c>
      <c r="O109" s="10"/>
      <c r="P109" s="3">
        <f>D109/$B$9</f>
        <v>60.185185185185183</v>
      </c>
      <c r="Q109" s="3">
        <f>I109*$B$9</f>
        <v>1502.5532840571416</v>
      </c>
      <c r="R109">
        <f t="shared" si="10"/>
        <v>126.38888888888889</v>
      </c>
      <c r="S109">
        <f>Q109/$Q$4*1/($Q$5^N109)</f>
        <v>841.76654569027539</v>
      </c>
      <c r="U109" s="3">
        <f>R109*$V$5</f>
        <v>547.26388888888891</v>
      </c>
      <c r="V109" s="3">
        <f>S109/$V$4</f>
        <v>194.40335928181881</v>
      </c>
      <c r="W109" s="3">
        <f t="shared" si="11"/>
        <v>106389.93841363204</v>
      </c>
      <c r="X109" s="3">
        <f t="shared" si="12"/>
        <v>111989.40885645479</v>
      </c>
      <c r="Y109">
        <f t="shared" si="13"/>
        <v>570</v>
      </c>
      <c r="Z109">
        <f t="shared" si="14"/>
        <v>196.47264711658735</v>
      </c>
      <c r="AA109">
        <f t="shared" si="15"/>
        <v>1843.4402583297569</v>
      </c>
    </row>
    <row r="110" spans="1:27" x14ac:dyDescent="0.3">
      <c r="A110">
        <v>98</v>
      </c>
      <c r="B110">
        <v>130</v>
      </c>
      <c r="C110">
        <v>15</v>
      </c>
      <c r="D110" s="3">
        <f t="shared" si="8"/>
        <v>36.111111111111107</v>
      </c>
      <c r="E110">
        <f>$B$4*(D111-D110)/(A111-A110)</f>
        <v>0</v>
      </c>
      <c r="F110">
        <f>$B$4*$B$8*SIN(ATAN(C110/100))</f>
        <v>1746.26381189484</v>
      </c>
      <c r="G110" s="3">
        <f>0.5*$B$5*$B$7*D110^2</f>
        <v>641.57407407407379</v>
      </c>
      <c r="H110" s="3">
        <f>$B$4*$B$8*$B$6*COS(ATAN(C110/100))</f>
        <v>116.41758745965598</v>
      </c>
      <c r="I110" s="3">
        <f t="shared" si="9"/>
        <v>2504.2554734285695</v>
      </c>
      <c r="J110" s="3">
        <f>I110*D110/1000</f>
        <v>90.43144765158722</v>
      </c>
      <c r="K110" s="3">
        <f>ABS(J110)</f>
        <v>90.43144765158722</v>
      </c>
      <c r="L110" s="3">
        <f>L109+AVERAGE(J109:J110)/(A110-A109)</f>
        <v>5449.3122786161994</v>
      </c>
      <c r="M110" s="3">
        <f>L110/3600*1000</f>
        <v>1513.6978551711663</v>
      </c>
      <c r="N110" s="6">
        <f>IF(J110&gt;=0,1,-1)</f>
        <v>1</v>
      </c>
      <c r="O110" s="10"/>
      <c r="P110" s="3">
        <f>D110/$B$9</f>
        <v>60.185185185185183</v>
      </c>
      <c r="Q110" s="3">
        <f>I110*$B$9</f>
        <v>1502.5532840571416</v>
      </c>
      <c r="R110">
        <f t="shared" si="10"/>
        <v>126.38888888888889</v>
      </c>
      <c r="S110">
        <f>Q110/$Q$4*1/($Q$5^N110)</f>
        <v>841.76654569027539</v>
      </c>
      <c r="U110" s="3">
        <f>R110*$V$5</f>
        <v>547.26388888888891</v>
      </c>
      <c r="V110" s="3">
        <f>S110/$V$4</f>
        <v>194.40335928181881</v>
      </c>
      <c r="W110" s="3">
        <f t="shared" si="11"/>
        <v>106389.93841363204</v>
      </c>
      <c r="X110" s="3">
        <f t="shared" si="12"/>
        <v>111989.40885645479</v>
      </c>
      <c r="Y110">
        <f t="shared" si="13"/>
        <v>570</v>
      </c>
      <c r="Z110">
        <f t="shared" si="14"/>
        <v>196.47264711658735</v>
      </c>
      <c r="AA110">
        <f t="shared" si="15"/>
        <v>1874.5484274565499</v>
      </c>
    </row>
    <row r="111" spans="1:27" x14ac:dyDescent="0.3">
      <c r="A111">
        <v>99</v>
      </c>
      <c r="B111">
        <v>130</v>
      </c>
      <c r="C111">
        <v>15</v>
      </c>
      <c r="D111" s="3">
        <f t="shared" si="8"/>
        <v>36.111111111111107</v>
      </c>
      <c r="E111">
        <f>$B$4*(D112-D111)/(A112-A111)</f>
        <v>0</v>
      </c>
      <c r="F111">
        <f>$B$4*$B$8*SIN(ATAN(C111/100))</f>
        <v>1746.26381189484</v>
      </c>
      <c r="G111" s="3">
        <f>0.5*$B$5*$B$7*D111^2</f>
        <v>641.57407407407379</v>
      </c>
      <c r="H111" s="3">
        <f>$B$4*$B$8*$B$6*COS(ATAN(C111/100))</f>
        <v>116.41758745965598</v>
      </c>
      <c r="I111" s="3">
        <f t="shared" si="9"/>
        <v>2504.2554734285695</v>
      </c>
      <c r="J111" s="3">
        <f>I111*D111/1000</f>
        <v>90.43144765158722</v>
      </c>
      <c r="K111" s="3">
        <f>ABS(J111)</f>
        <v>90.43144765158722</v>
      </c>
      <c r="L111" s="3">
        <f>L110+AVERAGE(J110:J111)/(A111-A110)</f>
        <v>5539.7437262677868</v>
      </c>
      <c r="M111" s="3">
        <f>L111/3600*1000</f>
        <v>1538.8177017410519</v>
      </c>
      <c r="N111" s="6">
        <f>IF(J111&gt;=0,1,-1)</f>
        <v>1</v>
      </c>
      <c r="O111" s="10"/>
      <c r="P111" s="3">
        <f>D111/$B$9</f>
        <v>60.185185185185183</v>
      </c>
      <c r="Q111" s="3">
        <f>I111*$B$9</f>
        <v>1502.5532840571416</v>
      </c>
      <c r="R111">
        <f t="shared" si="10"/>
        <v>126.38888888888889</v>
      </c>
      <c r="S111">
        <f>Q111/$Q$4*1/($Q$5^N111)</f>
        <v>841.76654569027539</v>
      </c>
      <c r="U111" s="3">
        <f>R111*$V$5</f>
        <v>547.26388888888891</v>
      </c>
      <c r="V111" s="3">
        <f>S111/$V$4</f>
        <v>194.40335928181881</v>
      </c>
      <c r="W111" s="3">
        <f t="shared" si="11"/>
        <v>106389.93841363204</v>
      </c>
      <c r="X111" s="3">
        <f t="shared" si="12"/>
        <v>111989.40885645479</v>
      </c>
      <c r="Y111">
        <f t="shared" si="13"/>
        <v>570</v>
      </c>
      <c r="Z111">
        <f t="shared" si="14"/>
        <v>196.47264711658735</v>
      </c>
      <c r="AA111">
        <f t="shared" si="15"/>
        <v>1905.6565965833429</v>
      </c>
    </row>
    <row r="112" spans="1:27" x14ac:dyDescent="0.3">
      <c r="A112">
        <v>100</v>
      </c>
      <c r="B112">
        <v>130</v>
      </c>
      <c r="C112">
        <v>15</v>
      </c>
      <c r="D112" s="3">
        <f t="shared" si="8"/>
        <v>36.111111111111107</v>
      </c>
      <c r="E112">
        <f>$B$4*(D113-D112)/(A113-A112)</f>
        <v>0</v>
      </c>
      <c r="F112">
        <f>$B$4*$B$8*SIN(ATAN(C112/100))</f>
        <v>1746.26381189484</v>
      </c>
      <c r="G112" s="3">
        <f>0.5*$B$5*$B$7*D112^2</f>
        <v>641.57407407407379</v>
      </c>
      <c r="H112" s="3">
        <f>$B$4*$B$8*$B$6*COS(ATAN(C112/100))</f>
        <v>116.41758745965598</v>
      </c>
      <c r="I112" s="3">
        <f t="shared" si="9"/>
        <v>2504.2554734285695</v>
      </c>
      <c r="J112" s="3">
        <f>I112*D112/1000</f>
        <v>90.43144765158722</v>
      </c>
      <c r="K112" s="3">
        <f>ABS(J112)</f>
        <v>90.43144765158722</v>
      </c>
      <c r="L112" s="3">
        <f>L111+AVERAGE(J111:J112)/(A112-A111)</f>
        <v>5630.1751739193742</v>
      </c>
      <c r="M112" s="3">
        <f>L112/3600*1000</f>
        <v>1563.9375483109372</v>
      </c>
      <c r="N112" s="6">
        <f>IF(J112&gt;=0,1,-1)</f>
        <v>1</v>
      </c>
      <c r="O112" s="10"/>
      <c r="P112" s="3">
        <f>D112/$B$9</f>
        <v>60.185185185185183</v>
      </c>
      <c r="Q112" s="3">
        <f>I112*$B$9</f>
        <v>1502.5532840571416</v>
      </c>
      <c r="R112">
        <f t="shared" si="10"/>
        <v>126.38888888888889</v>
      </c>
      <c r="S112">
        <f>Q112/$Q$4*1/($Q$5^N112)</f>
        <v>841.76654569027539</v>
      </c>
      <c r="U112" s="3">
        <f>R112*$V$5</f>
        <v>547.26388888888891</v>
      </c>
      <c r="V112" s="3">
        <f>S112/$V$4</f>
        <v>194.40335928181881</v>
      </c>
      <c r="W112" s="3">
        <f t="shared" si="11"/>
        <v>106389.93841363204</v>
      </c>
      <c r="X112" s="3">
        <f t="shared" si="12"/>
        <v>111989.40885645479</v>
      </c>
      <c r="Y112">
        <f t="shared" si="13"/>
        <v>570</v>
      </c>
      <c r="Z112">
        <f t="shared" si="14"/>
        <v>196.47264711658735</v>
      </c>
      <c r="AA112">
        <f t="shared" si="15"/>
        <v>1936.7647657101359</v>
      </c>
    </row>
    <row r="113" spans="1:27" x14ac:dyDescent="0.3">
      <c r="A113">
        <v>101</v>
      </c>
      <c r="B113">
        <v>130</v>
      </c>
      <c r="C113">
        <v>15</v>
      </c>
      <c r="D113" s="3">
        <f t="shared" si="8"/>
        <v>36.111111111111107</v>
      </c>
      <c r="E113">
        <f>$B$4*(D114-D113)/(A114-A113)</f>
        <v>0</v>
      </c>
      <c r="F113">
        <f>$B$4*$B$8*SIN(ATAN(C113/100))</f>
        <v>1746.26381189484</v>
      </c>
      <c r="G113" s="3">
        <f>0.5*$B$5*$B$7*D113^2</f>
        <v>641.57407407407379</v>
      </c>
      <c r="H113" s="3">
        <f>$B$4*$B$8*$B$6*COS(ATAN(C113/100))</f>
        <v>116.41758745965598</v>
      </c>
      <c r="I113" s="3">
        <f t="shared" si="9"/>
        <v>2504.2554734285695</v>
      </c>
      <c r="J113" s="3">
        <f>I113*D113/1000</f>
        <v>90.43144765158722</v>
      </c>
      <c r="K113" s="3">
        <f>ABS(J113)</f>
        <v>90.43144765158722</v>
      </c>
      <c r="L113" s="3">
        <f>L112+AVERAGE(J112:J113)/(A113-A112)</f>
        <v>5720.6066215709616</v>
      </c>
      <c r="M113" s="3">
        <f>L113/3600*1000</f>
        <v>1589.0573948808226</v>
      </c>
      <c r="N113" s="6">
        <f>IF(J113&gt;=0,1,-1)</f>
        <v>1</v>
      </c>
      <c r="O113" s="10"/>
      <c r="P113" s="3">
        <f>D113/$B$9</f>
        <v>60.185185185185183</v>
      </c>
      <c r="Q113" s="3">
        <f>I113*$B$9</f>
        <v>1502.5532840571416</v>
      </c>
      <c r="R113">
        <f t="shared" si="10"/>
        <v>126.38888888888889</v>
      </c>
      <c r="S113">
        <f>Q113/$Q$4*1/($Q$5^N113)</f>
        <v>841.76654569027539</v>
      </c>
      <c r="U113" s="3">
        <f>R113*$V$5</f>
        <v>547.26388888888891</v>
      </c>
      <c r="V113" s="3">
        <f>S113/$V$4</f>
        <v>194.40335928181881</v>
      </c>
      <c r="W113" s="3">
        <f t="shared" si="11"/>
        <v>106389.93841363204</v>
      </c>
      <c r="X113" s="3">
        <f t="shared" si="12"/>
        <v>111989.40885645479</v>
      </c>
      <c r="Y113">
        <f t="shared" si="13"/>
        <v>570</v>
      </c>
      <c r="Z113">
        <f t="shared" si="14"/>
        <v>196.47264711658735</v>
      </c>
      <c r="AA113">
        <f t="shared" si="15"/>
        <v>1967.8729348369288</v>
      </c>
    </row>
    <row r="114" spans="1:27" x14ac:dyDescent="0.3">
      <c r="A114">
        <v>102</v>
      </c>
      <c r="B114">
        <v>130</v>
      </c>
      <c r="C114">
        <v>15</v>
      </c>
      <c r="D114" s="3">
        <f t="shared" si="8"/>
        <v>36.111111111111107</v>
      </c>
      <c r="E114">
        <f>$B$4*(D115-D114)/(A115-A114)</f>
        <v>0</v>
      </c>
      <c r="F114">
        <f>$B$4*$B$8*SIN(ATAN(C114/100))</f>
        <v>1746.26381189484</v>
      </c>
      <c r="G114" s="3">
        <f>0.5*$B$5*$B$7*D114^2</f>
        <v>641.57407407407379</v>
      </c>
      <c r="H114" s="3">
        <f>$B$4*$B$8*$B$6*COS(ATAN(C114/100))</f>
        <v>116.41758745965598</v>
      </c>
      <c r="I114" s="3">
        <f t="shared" si="9"/>
        <v>2504.2554734285695</v>
      </c>
      <c r="J114" s="3">
        <f>I114*D114/1000</f>
        <v>90.43144765158722</v>
      </c>
      <c r="K114" s="3">
        <f>ABS(J114)</f>
        <v>90.43144765158722</v>
      </c>
      <c r="L114" s="3">
        <f>L113+AVERAGE(J113:J114)/(A114-A113)</f>
        <v>5811.038069222549</v>
      </c>
      <c r="M114" s="3">
        <f>L114/3600*1000</f>
        <v>1614.1772414507082</v>
      </c>
      <c r="N114" s="6">
        <f>IF(J114&gt;=0,1,-1)</f>
        <v>1</v>
      </c>
      <c r="O114" s="10"/>
      <c r="P114" s="3">
        <f>D114/$B$9</f>
        <v>60.185185185185183</v>
      </c>
      <c r="Q114" s="3">
        <f>I114*$B$9</f>
        <v>1502.5532840571416</v>
      </c>
      <c r="R114">
        <f t="shared" si="10"/>
        <v>126.38888888888889</v>
      </c>
      <c r="S114">
        <f>Q114/$Q$4*1/($Q$5^N114)</f>
        <v>841.76654569027539</v>
      </c>
      <c r="U114" s="3">
        <f>R114*$V$5</f>
        <v>547.26388888888891</v>
      </c>
      <c r="V114" s="3">
        <f>S114/$V$4</f>
        <v>194.40335928181881</v>
      </c>
      <c r="W114" s="3">
        <f t="shared" si="11"/>
        <v>106389.93841363204</v>
      </c>
      <c r="X114" s="3">
        <f t="shared" si="12"/>
        <v>111989.40885645479</v>
      </c>
      <c r="Y114">
        <f t="shared" si="13"/>
        <v>570</v>
      </c>
      <c r="Z114">
        <f t="shared" si="14"/>
        <v>196.47264711658735</v>
      </c>
      <c r="AA114">
        <f t="shared" si="15"/>
        <v>1998.9811039637218</v>
      </c>
    </row>
    <row r="115" spans="1:27" x14ac:dyDescent="0.3">
      <c r="A115">
        <v>103</v>
      </c>
      <c r="B115">
        <v>130</v>
      </c>
      <c r="C115">
        <v>15</v>
      </c>
      <c r="D115" s="3">
        <f t="shared" si="8"/>
        <v>36.111111111111107</v>
      </c>
      <c r="E115">
        <f>$B$4*(D116-D115)/(A116-A115)</f>
        <v>0</v>
      </c>
      <c r="F115">
        <f>$B$4*$B$8*SIN(ATAN(C115/100))</f>
        <v>1746.26381189484</v>
      </c>
      <c r="G115" s="3">
        <f>0.5*$B$5*$B$7*D115^2</f>
        <v>641.57407407407379</v>
      </c>
      <c r="H115" s="3">
        <f>$B$4*$B$8*$B$6*COS(ATAN(C115/100))</f>
        <v>116.41758745965598</v>
      </c>
      <c r="I115" s="3">
        <f t="shared" si="9"/>
        <v>2504.2554734285695</v>
      </c>
      <c r="J115" s="3">
        <f>I115*D115/1000</f>
        <v>90.43144765158722</v>
      </c>
      <c r="K115" s="3">
        <f>ABS(J115)</f>
        <v>90.43144765158722</v>
      </c>
      <c r="L115" s="3">
        <f>L114+AVERAGE(J114:J115)/(A115-A114)</f>
        <v>5901.4695168741364</v>
      </c>
      <c r="M115" s="3">
        <f>L115/3600*1000</f>
        <v>1639.2970880205935</v>
      </c>
      <c r="N115" s="6">
        <f>IF(J115&gt;=0,1,-1)</f>
        <v>1</v>
      </c>
      <c r="O115" s="10"/>
      <c r="P115" s="3">
        <f>D115/$B$9</f>
        <v>60.185185185185183</v>
      </c>
      <c r="Q115" s="3">
        <f>I115*$B$9</f>
        <v>1502.5532840571416</v>
      </c>
      <c r="R115">
        <f t="shared" si="10"/>
        <v>126.38888888888889</v>
      </c>
      <c r="S115">
        <f>Q115/$Q$4*1/($Q$5^N115)</f>
        <v>841.76654569027539</v>
      </c>
      <c r="U115" s="3">
        <f>R115*$V$5</f>
        <v>547.26388888888891</v>
      </c>
      <c r="V115" s="3">
        <f>S115/$V$4</f>
        <v>194.40335928181881</v>
      </c>
      <c r="W115" s="3">
        <f t="shared" si="11"/>
        <v>106389.93841363204</v>
      </c>
      <c r="X115" s="3">
        <f t="shared" si="12"/>
        <v>111989.40885645479</v>
      </c>
      <c r="Y115">
        <f t="shared" si="13"/>
        <v>570</v>
      </c>
      <c r="Z115">
        <f t="shared" si="14"/>
        <v>196.47264711658735</v>
      </c>
      <c r="AA115">
        <f t="shared" si="15"/>
        <v>2030.0892730905148</v>
      </c>
    </row>
    <row r="116" spans="1:27" x14ac:dyDescent="0.3">
      <c r="A116">
        <v>104</v>
      </c>
      <c r="B116">
        <v>130</v>
      </c>
      <c r="C116">
        <v>15</v>
      </c>
      <c r="D116" s="3">
        <f t="shared" si="8"/>
        <v>36.111111111111107</v>
      </c>
      <c r="E116">
        <f>$B$4*(D117-D116)/(A117-A116)</f>
        <v>0</v>
      </c>
      <c r="F116">
        <f>$B$4*$B$8*SIN(ATAN(C116/100))</f>
        <v>1746.26381189484</v>
      </c>
      <c r="G116" s="3">
        <f>0.5*$B$5*$B$7*D116^2</f>
        <v>641.57407407407379</v>
      </c>
      <c r="H116" s="3">
        <f>$B$4*$B$8*$B$6*COS(ATAN(C116/100))</f>
        <v>116.41758745965598</v>
      </c>
      <c r="I116" s="3">
        <f t="shared" si="9"/>
        <v>2504.2554734285695</v>
      </c>
      <c r="J116" s="3">
        <f>I116*D116/1000</f>
        <v>90.43144765158722</v>
      </c>
      <c r="K116" s="3">
        <f>ABS(J116)</f>
        <v>90.43144765158722</v>
      </c>
      <c r="L116" s="3">
        <f>L115+AVERAGE(J115:J116)/(A116-A115)</f>
        <v>5991.9009645257238</v>
      </c>
      <c r="M116" s="3">
        <f>L116/3600*1000</f>
        <v>1664.4169345904788</v>
      </c>
      <c r="N116" s="6">
        <f>IF(J116&gt;=0,1,-1)</f>
        <v>1</v>
      </c>
      <c r="O116" s="10"/>
      <c r="P116" s="3">
        <f>D116/$B$9</f>
        <v>60.185185185185183</v>
      </c>
      <c r="Q116" s="3">
        <f>I116*$B$9</f>
        <v>1502.5532840571416</v>
      </c>
      <c r="R116">
        <f t="shared" si="10"/>
        <v>126.38888888888889</v>
      </c>
      <c r="S116">
        <f>Q116/$Q$4*1/($Q$5^N116)</f>
        <v>841.76654569027539</v>
      </c>
      <c r="U116" s="3">
        <f>R116*$V$5</f>
        <v>547.26388888888891</v>
      </c>
      <c r="V116" s="3">
        <f>S116/$V$4</f>
        <v>194.40335928181881</v>
      </c>
      <c r="W116" s="3">
        <f t="shared" si="11"/>
        <v>106389.93841363204</v>
      </c>
      <c r="X116" s="3">
        <f t="shared" si="12"/>
        <v>111989.40885645479</v>
      </c>
      <c r="Y116">
        <f t="shared" si="13"/>
        <v>570</v>
      </c>
      <c r="Z116">
        <f t="shared" si="14"/>
        <v>196.47264711658735</v>
      </c>
      <c r="AA116">
        <f t="shared" si="15"/>
        <v>2061.197442217308</v>
      </c>
    </row>
    <row r="117" spans="1:27" x14ac:dyDescent="0.3">
      <c r="A117">
        <v>105</v>
      </c>
      <c r="B117">
        <v>130</v>
      </c>
      <c r="C117">
        <v>15</v>
      </c>
      <c r="D117" s="3">
        <f t="shared" si="8"/>
        <v>36.111111111111107</v>
      </c>
      <c r="E117">
        <f>$B$4*(D118-D117)/(A118-A117)</f>
        <v>0</v>
      </c>
      <c r="F117">
        <f>$B$4*$B$8*SIN(ATAN(C117/100))</f>
        <v>1746.26381189484</v>
      </c>
      <c r="G117" s="3">
        <f>0.5*$B$5*$B$7*D117^2</f>
        <v>641.57407407407379</v>
      </c>
      <c r="H117" s="3">
        <f>$B$4*$B$8*$B$6*COS(ATAN(C117/100))</f>
        <v>116.41758745965598</v>
      </c>
      <c r="I117" s="3">
        <f t="shared" si="9"/>
        <v>2504.2554734285695</v>
      </c>
      <c r="J117" s="3">
        <f>I117*D117/1000</f>
        <v>90.43144765158722</v>
      </c>
      <c r="K117" s="3">
        <f>ABS(J117)</f>
        <v>90.43144765158722</v>
      </c>
      <c r="L117" s="3">
        <f>L116+AVERAGE(J116:J117)/(A117-A116)</f>
        <v>6082.3324121773112</v>
      </c>
      <c r="M117" s="3">
        <f>L117/3600*1000</f>
        <v>1689.5367811603644</v>
      </c>
      <c r="N117" s="6">
        <f>IF(J117&gt;=0,1,-1)</f>
        <v>1</v>
      </c>
      <c r="O117" s="10"/>
      <c r="P117" s="3">
        <f>D117/$B$9</f>
        <v>60.185185185185183</v>
      </c>
      <c r="Q117" s="3">
        <f>I117*$B$9</f>
        <v>1502.5532840571416</v>
      </c>
      <c r="R117">
        <f t="shared" si="10"/>
        <v>126.38888888888889</v>
      </c>
      <c r="S117">
        <f>Q117/$Q$4*1/($Q$5^N117)</f>
        <v>841.76654569027539</v>
      </c>
      <c r="U117" s="3">
        <f>R117*$V$5</f>
        <v>547.26388888888891</v>
      </c>
      <c r="V117" s="3">
        <f>S117/$V$4</f>
        <v>194.40335928181881</v>
      </c>
      <c r="W117" s="3">
        <f t="shared" si="11"/>
        <v>106389.93841363204</v>
      </c>
      <c r="X117" s="3">
        <f t="shared" si="12"/>
        <v>111989.40885645479</v>
      </c>
      <c r="Y117">
        <f t="shared" si="13"/>
        <v>570</v>
      </c>
      <c r="Z117">
        <f t="shared" si="14"/>
        <v>196.47264711658735</v>
      </c>
      <c r="AA117">
        <f t="shared" si="15"/>
        <v>2092.3056113441012</v>
      </c>
    </row>
    <row r="118" spans="1:27" x14ac:dyDescent="0.3">
      <c r="A118">
        <v>106</v>
      </c>
      <c r="B118">
        <v>130</v>
      </c>
      <c r="C118">
        <v>15</v>
      </c>
      <c r="D118" s="3">
        <f t="shared" si="8"/>
        <v>36.111111111111107</v>
      </c>
      <c r="E118">
        <f>$B$4*(D119-D118)/(A119-A118)</f>
        <v>0</v>
      </c>
      <c r="F118">
        <f>$B$4*$B$8*SIN(ATAN(C118/100))</f>
        <v>1746.26381189484</v>
      </c>
      <c r="G118" s="3">
        <f>0.5*$B$5*$B$7*D118^2</f>
        <v>641.57407407407379</v>
      </c>
      <c r="H118" s="3">
        <f>$B$4*$B$8*$B$6*COS(ATAN(C118/100))</f>
        <v>116.41758745965598</v>
      </c>
      <c r="I118" s="3">
        <f t="shared" si="9"/>
        <v>2504.2554734285695</v>
      </c>
      <c r="J118" s="3">
        <f>I118*D118/1000</f>
        <v>90.43144765158722</v>
      </c>
      <c r="K118" s="3">
        <f>ABS(J118)</f>
        <v>90.43144765158722</v>
      </c>
      <c r="L118" s="3">
        <f>L117+AVERAGE(J117:J118)/(A118-A117)</f>
        <v>6172.7638598288986</v>
      </c>
      <c r="M118" s="3">
        <f>L118/3600*1000</f>
        <v>1714.6566277302495</v>
      </c>
      <c r="N118" s="6">
        <f>IF(J118&gt;=0,1,-1)</f>
        <v>1</v>
      </c>
      <c r="O118" s="10"/>
      <c r="P118" s="3">
        <f>D118/$B$9</f>
        <v>60.185185185185183</v>
      </c>
      <c r="Q118" s="3">
        <f>I118*$B$9</f>
        <v>1502.5532840571416</v>
      </c>
      <c r="R118">
        <f t="shared" si="10"/>
        <v>126.38888888888889</v>
      </c>
      <c r="S118">
        <f>Q118/$Q$4*1/($Q$5^N118)</f>
        <v>841.76654569027539</v>
      </c>
      <c r="U118" s="3">
        <f>R118*$V$5</f>
        <v>547.26388888888891</v>
      </c>
      <c r="V118" s="3">
        <f>S118/$V$4</f>
        <v>194.40335928181881</v>
      </c>
      <c r="W118" s="3">
        <f t="shared" si="11"/>
        <v>106389.93841363204</v>
      </c>
      <c r="X118" s="3">
        <f t="shared" si="12"/>
        <v>111989.40885645479</v>
      </c>
      <c r="Y118">
        <f t="shared" si="13"/>
        <v>570</v>
      </c>
      <c r="Z118">
        <f t="shared" si="14"/>
        <v>196.47264711658735</v>
      </c>
      <c r="AA118">
        <f t="shared" si="15"/>
        <v>2123.4137804708944</v>
      </c>
    </row>
    <row r="119" spans="1:27" x14ac:dyDescent="0.3">
      <c r="A119">
        <v>107</v>
      </c>
      <c r="B119">
        <v>130</v>
      </c>
      <c r="C119">
        <v>15</v>
      </c>
      <c r="D119" s="3">
        <f t="shared" si="8"/>
        <v>36.111111111111107</v>
      </c>
      <c r="E119">
        <f>$B$4*(D120-D119)/(A120-A119)</f>
        <v>0</v>
      </c>
      <c r="F119">
        <f>$B$4*$B$8*SIN(ATAN(C119/100))</f>
        <v>1746.26381189484</v>
      </c>
      <c r="G119" s="3">
        <f>0.5*$B$5*$B$7*D119^2</f>
        <v>641.57407407407379</v>
      </c>
      <c r="H119" s="3">
        <f>$B$4*$B$8*$B$6*COS(ATAN(C119/100))</f>
        <v>116.41758745965598</v>
      </c>
      <c r="I119" s="3">
        <f t="shared" si="9"/>
        <v>2504.2554734285695</v>
      </c>
      <c r="J119" s="3">
        <f>I119*D119/1000</f>
        <v>90.43144765158722</v>
      </c>
      <c r="K119" s="3">
        <f>ABS(J119)</f>
        <v>90.43144765158722</v>
      </c>
      <c r="L119" s="3">
        <f>L118+AVERAGE(J118:J119)/(A119-A118)</f>
        <v>6263.195307480486</v>
      </c>
      <c r="M119" s="3">
        <f>L119/3600*1000</f>
        <v>1739.7764743001349</v>
      </c>
      <c r="N119" s="6">
        <f>IF(J119&gt;=0,1,-1)</f>
        <v>1</v>
      </c>
      <c r="O119" s="10"/>
      <c r="P119" s="3">
        <f>D119/$B$9</f>
        <v>60.185185185185183</v>
      </c>
      <c r="Q119" s="3">
        <f>I119*$B$9</f>
        <v>1502.5532840571416</v>
      </c>
      <c r="R119">
        <f t="shared" si="10"/>
        <v>126.38888888888889</v>
      </c>
      <c r="S119">
        <f>Q119/$Q$4*1/($Q$5^N119)</f>
        <v>841.76654569027539</v>
      </c>
      <c r="U119" s="3">
        <f>R119*$V$5</f>
        <v>547.26388888888891</v>
      </c>
      <c r="V119" s="3">
        <f>S119/$V$4</f>
        <v>194.40335928181881</v>
      </c>
      <c r="W119" s="3">
        <f t="shared" si="11"/>
        <v>106389.93841363204</v>
      </c>
      <c r="X119" s="3">
        <f t="shared" si="12"/>
        <v>111989.40885645479</v>
      </c>
      <c r="Y119">
        <f t="shared" si="13"/>
        <v>570</v>
      </c>
      <c r="Z119">
        <f t="shared" si="14"/>
        <v>196.47264711658735</v>
      </c>
      <c r="AA119">
        <f t="shared" si="15"/>
        <v>2154.5219495976876</v>
      </c>
    </row>
    <row r="120" spans="1:27" x14ac:dyDescent="0.3">
      <c r="A120">
        <v>108</v>
      </c>
      <c r="B120">
        <v>130</v>
      </c>
      <c r="C120">
        <v>15</v>
      </c>
      <c r="D120" s="3">
        <f t="shared" si="8"/>
        <v>36.111111111111107</v>
      </c>
      <c r="E120">
        <f>$B$4*(D121-D120)/(A121-A120)</f>
        <v>0</v>
      </c>
      <c r="F120">
        <f>$B$4*$B$8*SIN(ATAN(C120/100))</f>
        <v>1746.26381189484</v>
      </c>
      <c r="G120" s="3">
        <f>0.5*$B$5*$B$7*D120^2</f>
        <v>641.57407407407379</v>
      </c>
      <c r="H120" s="3">
        <f>$B$4*$B$8*$B$6*COS(ATAN(C120/100))</f>
        <v>116.41758745965598</v>
      </c>
      <c r="I120" s="3">
        <f t="shared" si="9"/>
        <v>2504.2554734285695</v>
      </c>
      <c r="J120" s="3">
        <f>I120*D120/1000</f>
        <v>90.43144765158722</v>
      </c>
      <c r="K120" s="3">
        <f>ABS(J120)</f>
        <v>90.43144765158722</v>
      </c>
      <c r="L120" s="3">
        <f>L119+AVERAGE(J119:J120)/(A120-A119)</f>
        <v>6353.6267551320734</v>
      </c>
      <c r="M120" s="3">
        <f>L120/3600*1000</f>
        <v>1764.8963208700204</v>
      </c>
      <c r="N120" s="6">
        <f>IF(J120&gt;=0,1,-1)</f>
        <v>1</v>
      </c>
      <c r="O120" s="10"/>
      <c r="P120" s="3">
        <f>D120/$B$9</f>
        <v>60.185185185185183</v>
      </c>
      <c r="Q120" s="3">
        <f>I120*$B$9</f>
        <v>1502.5532840571416</v>
      </c>
      <c r="R120">
        <f t="shared" si="10"/>
        <v>126.38888888888889</v>
      </c>
      <c r="S120">
        <f>Q120/$Q$4*1/($Q$5^N120)</f>
        <v>841.76654569027539</v>
      </c>
      <c r="U120" s="3">
        <f>R120*$V$5</f>
        <v>547.26388888888891</v>
      </c>
      <c r="V120" s="3">
        <f>S120/$V$4</f>
        <v>194.40335928181881</v>
      </c>
      <c r="W120" s="3">
        <f t="shared" si="11"/>
        <v>106389.93841363204</v>
      </c>
      <c r="X120" s="3">
        <f t="shared" si="12"/>
        <v>111989.40885645479</v>
      </c>
      <c r="Y120">
        <f t="shared" si="13"/>
        <v>570</v>
      </c>
      <c r="Z120">
        <f t="shared" si="14"/>
        <v>196.47264711658735</v>
      </c>
      <c r="AA120">
        <f t="shared" si="15"/>
        <v>2185.6301187244808</v>
      </c>
    </row>
    <row r="121" spans="1:27" x14ac:dyDescent="0.3">
      <c r="A121">
        <v>109</v>
      </c>
      <c r="B121">
        <v>130</v>
      </c>
      <c r="C121">
        <v>15</v>
      </c>
      <c r="D121" s="3">
        <f t="shared" si="8"/>
        <v>36.111111111111107</v>
      </c>
      <c r="E121">
        <f>$B$4*(D122-D121)/(A122-A121)</f>
        <v>0</v>
      </c>
      <c r="F121">
        <f>$B$4*$B$8*SIN(ATAN(C121/100))</f>
        <v>1746.26381189484</v>
      </c>
      <c r="G121" s="3">
        <f>0.5*$B$5*$B$7*D121^2</f>
        <v>641.57407407407379</v>
      </c>
      <c r="H121" s="3">
        <f>$B$4*$B$8*$B$6*COS(ATAN(C121/100))</f>
        <v>116.41758745965598</v>
      </c>
      <c r="I121" s="3">
        <f t="shared" si="9"/>
        <v>2504.2554734285695</v>
      </c>
      <c r="J121" s="3">
        <f>I121*D121/1000</f>
        <v>90.43144765158722</v>
      </c>
      <c r="K121" s="3">
        <f>ABS(J121)</f>
        <v>90.43144765158722</v>
      </c>
      <c r="L121" s="3">
        <f>L120+AVERAGE(J120:J121)/(A121-A120)</f>
        <v>6444.0582027836608</v>
      </c>
      <c r="M121" s="3">
        <f>L121/3600*1000</f>
        <v>1790.0161674399058</v>
      </c>
      <c r="N121" s="6">
        <f>IF(J121&gt;=0,1,-1)</f>
        <v>1</v>
      </c>
      <c r="O121" s="10"/>
      <c r="P121" s="3">
        <f>D121/$B$9</f>
        <v>60.185185185185183</v>
      </c>
      <c r="Q121" s="3">
        <f>I121*$B$9</f>
        <v>1502.5532840571416</v>
      </c>
      <c r="R121">
        <f t="shared" si="10"/>
        <v>126.38888888888889</v>
      </c>
      <c r="S121">
        <f>Q121/$Q$4*1/($Q$5^N121)</f>
        <v>841.76654569027539</v>
      </c>
      <c r="U121" s="3">
        <f>R121*$V$5</f>
        <v>547.26388888888891</v>
      </c>
      <c r="V121" s="3">
        <f>S121/$V$4</f>
        <v>194.40335928181881</v>
      </c>
      <c r="W121" s="3">
        <f t="shared" si="11"/>
        <v>106389.93841363204</v>
      </c>
      <c r="X121" s="3">
        <f t="shared" si="12"/>
        <v>111989.40885645479</v>
      </c>
      <c r="Y121">
        <f t="shared" si="13"/>
        <v>570</v>
      </c>
      <c r="Z121">
        <f t="shared" si="14"/>
        <v>196.47264711658735</v>
      </c>
      <c r="AA121">
        <f t="shared" si="15"/>
        <v>2216.738287851274</v>
      </c>
    </row>
    <row r="122" spans="1:27" x14ac:dyDescent="0.3">
      <c r="A122">
        <v>110</v>
      </c>
      <c r="B122">
        <v>130</v>
      </c>
      <c r="C122">
        <v>15</v>
      </c>
      <c r="D122" s="3">
        <f t="shared" si="8"/>
        <v>36.111111111111107</v>
      </c>
      <c r="E122">
        <f>$B$4*(D123-D122)/(A123-A122)</f>
        <v>0</v>
      </c>
      <c r="F122">
        <f>$B$4*$B$8*SIN(ATAN(C122/100))</f>
        <v>1746.26381189484</v>
      </c>
      <c r="G122" s="3">
        <f>0.5*$B$5*$B$7*D122^2</f>
        <v>641.57407407407379</v>
      </c>
      <c r="H122" s="3">
        <f>$B$4*$B$8*$B$6*COS(ATAN(C122/100))</f>
        <v>116.41758745965598</v>
      </c>
      <c r="I122" s="3">
        <f t="shared" si="9"/>
        <v>2504.2554734285695</v>
      </c>
      <c r="J122" s="3">
        <f>I122*D122/1000</f>
        <v>90.43144765158722</v>
      </c>
      <c r="K122" s="3">
        <f>ABS(J122)</f>
        <v>90.43144765158722</v>
      </c>
      <c r="L122" s="3">
        <f>L121+AVERAGE(J121:J122)/(A122-A121)</f>
        <v>6534.4896504352482</v>
      </c>
      <c r="M122" s="3">
        <f>L122/3600*1000</f>
        <v>1815.1360140097911</v>
      </c>
      <c r="N122" s="6">
        <f>IF(J122&gt;=0,1,-1)</f>
        <v>1</v>
      </c>
      <c r="O122" s="10"/>
      <c r="P122" s="3">
        <f>D122/$B$9</f>
        <v>60.185185185185183</v>
      </c>
      <c r="Q122" s="3">
        <f>I122*$B$9</f>
        <v>1502.5532840571416</v>
      </c>
      <c r="R122">
        <f t="shared" si="10"/>
        <v>126.38888888888889</v>
      </c>
      <c r="S122">
        <f>Q122/$Q$4*1/($Q$5^N122)</f>
        <v>841.76654569027539</v>
      </c>
      <c r="U122" s="3">
        <f>R122*$V$5</f>
        <v>547.26388888888891</v>
      </c>
      <c r="V122" s="3">
        <f>S122/$V$4</f>
        <v>194.40335928181881</v>
      </c>
      <c r="W122" s="3">
        <f t="shared" si="11"/>
        <v>106389.93841363204</v>
      </c>
      <c r="X122" s="3">
        <f t="shared" si="12"/>
        <v>111989.40885645479</v>
      </c>
      <c r="Y122">
        <f t="shared" si="13"/>
        <v>570</v>
      </c>
      <c r="Z122">
        <f t="shared" si="14"/>
        <v>196.47264711658735</v>
      </c>
      <c r="AA122">
        <f t="shared" si="15"/>
        <v>2247.8464569780672</v>
      </c>
    </row>
    <row r="123" spans="1:27" x14ac:dyDescent="0.3">
      <c r="A123">
        <v>111</v>
      </c>
      <c r="B123">
        <v>130</v>
      </c>
      <c r="C123">
        <v>15</v>
      </c>
      <c r="D123" s="3">
        <f t="shared" si="8"/>
        <v>36.111111111111107</v>
      </c>
      <c r="E123">
        <f>$B$4*(D124-D123)/(A124-A123)</f>
        <v>0</v>
      </c>
      <c r="F123">
        <f>$B$4*$B$8*SIN(ATAN(C123/100))</f>
        <v>1746.26381189484</v>
      </c>
      <c r="G123" s="3">
        <f>0.5*$B$5*$B$7*D123^2</f>
        <v>641.57407407407379</v>
      </c>
      <c r="H123" s="3">
        <f>$B$4*$B$8*$B$6*COS(ATAN(C123/100))</f>
        <v>116.41758745965598</v>
      </c>
      <c r="I123" s="3">
        <f t="shared" si="9"/>
        <v>2504.2554734285695</v>
      </c>
      <c r="J123" s="3">
        <f>I123*D123/1000</f>
        <v>90.43144765158722</v>
      </c>
      <c r="K123" s="3">
        <f>ABS(J123)</f>
        <v>90.43144765158722</v>
      </c>
      <c r="L123" s="3">
        <f>L122+AVERAGE(J122:J123)/(A123-A122)</f>
        <v>6624.9210980868356</v>
      </c>
      <c r="M123" s="3">
        <f>L123/3600*1000</f>
        <v>1840.2558605796767</v>
      </c>
      <c r="N123" s="6">
        <f>IF(J123&gt;=0,1,-1)</f>
        <v>1</v>
      </c>
      <c r="O123" s="10"/>
      <c r="P123" s="3">
        <f>D123/$B$9</f>
        <v>60.185185185185183</v>
      </c>
      <c r="Q123" s="3">
        <f>I123*$B$9</f>
        <v>1502.5532840571416</v>
      </c>
      <c r="R123">
        <f t="shared" si="10"/>
        <v>126.38888888888889</v>
      </c>
      <c r="S123">
        <f>Q123/$Q$4*1/($Q$5^N123)</f>
        <v>841.76654569027539</v>
      </c>
      <c r="U123" s="3">
        <f>R123*$V$5</f>
        <v>547.26388888888891</v>
      </c>
      <c r="V123" s="3">
        <f>S123/$V$4</f>
        <v>194.40335928181881</v>
      </c>
      <c r="W123" s="3">
        <f t="shared" si="11"/>
        <v>106389.93841363204</v>
      </c>
      <c r="X123" s="3">
        <f t="shared" si="12"/>
        <v>111989.40885645479</v>
      </c>
      <c r="Y123">
        <f t="shared" si="13"/>
        <v>570</v>
      </c>
      <c r="Z123">
        <f t="shared" si="14"/>
        <v>196.47264711658735</v>
      </c>
      <c r="AA123">
        <f t="shared" si="15"/>
        <v>2278.9546261048604</v>
      </c>
    </row>
    <row r="124" spans="1:27" x14ac:dyDescent="0.3">
      <c r="A124">
        <v>112</v>
      </c>
      <c r="B124">
        <v>130</v>
      </c>
      <c r="C124">
        <v>-15</v>
      </c>
      <c r="D124" s="3">
        <f t="shared" si="8"/>
        <v>36.111111111111107</v>
      </c>
      <c r="E124">
        <f>$B$4*(D125-D124)/(A125-A124)</f>
        <v>0</v>
      </c>
      <c r="F124">
        <f>$B$4*$B$8*SIN(ATAN(C124/100))</f>
        <v>-1746.26381189484</v>
      </c>
      <c r="G124" s="3">
        <f>0.5*$B$5*$B$7*D124^2</f>
        <v>641.57407407407379</v>
      </c>
      <c r="H124" s="3">
        <f>$B$4*$B$8*$B$6*COS(ATAN(C124/100))</f>
        <v>116.41758745965598</v>
      </c>
      <c r="I124" s="3">
        <f t="shared" si="9"/>
        <v>-988.27215036111033</v>
      </c>
      <c r="J124" s="3">
        <f>I124*D124/1000</f>
        <v>-35.687605429706757</v>
      </c>
      <c r="K124" s="3">
        <f>ABS(J124)</f>
        <v>35.687605429706757</v>
      </c>
      <c r="L124" s="3">
        <f>L123+AVERAGE(J123:J124)/(A124-A123)</f>
        <v>6652.2930191977757</v>
      </c>
      <c r="M124" s="3">
        <f>L124/3600*1000</f>
        <v>1847.8591719993822</v>
      </c>
      <c r="N124" s="6">
        <f>IF(J124&gt;=0,1,-1)</f>
        <v>-1</v>
      </c>
      <c r="O124" s="10"/>
      <c r="P124" s="3">
        <f>D124/$B$9</f>
        <v>60.185185185185183</v>
      </c>
      <c r="Q124" s="3">
        <f>I124*$B$9</f>
        <v>-592.96329021666622</v>
      </c>
      <c r="R124">
        <f t="shared" si="10"/>
        <v>126.38888888888889</v>
      </c>
      <c r="S124">
        <f>Q124/$Q$4*1/($Q$5^N124)</f>
        <v>-240.00895080198393</v>
      </c>
      <c r="U124" s="3">
        <f>R124*$V$5</f>
        <v>547.26388888888891</v>
      </c>
      <c r="V124" s="3">
        <f>S124/$V$4</f>
        <v>-55.429318891913148</v>
      </c>
      <c r="W124" s="3">
        <f t="shared" si="11"/>
        <v>-30334.464615250748</v>
      </c>
      <c r="X124" s="3">
        <f t="shared" si="12"/>
        <v>-28817.741384488214</v>
      </c>
      <c r="Y124">
        <f t="shared" si="13"/>
        <v>570</v>
      </c>
      <c r="Z124">
        <f t="shared" si="14"/>
        <v>-50.557441025417923</v>
      </c>
      <c r="AA124">
        <f t="shared" si="15"/>
        <v>2290.5062465870778</v>
      </c>
    </row>
    <row r="125" spans="1:27" x14ac:dyDescent="0.3">
      <c r="A125">
        <v>113</v>
      </c>
      <c r="B125">
        <v>130</v>
      </c>
      <c r="C125">
        <v>-15</v>
      </c>
      <c r="D125" s="3">
        <f t="shared" si="8"/>
        <v>36.111111111111107</v>
      </c>
      <c r="E125">
        <f>$B$4*(D126-D125)/(A126-A125)</f>
        <v>0</v>
      </c>
      <c r="F125">
        <f>$B$4*$B$8*SIN(ATAN(C125/100))</f>
        <v>-1746.26381189484</v>
      </c>
      <c r="G125" s="3">
        <f>0.5*$B$5*$B$7*D125^2</f>
        <v>641.57407407407379</v>
      </c>
      <c r="H125" s="3">
        <f>$B$4*$B$8*$B$6*COS(ATAN(C125/100))</f>
        <v>116.41758745965598</v>
      </c>
      <c r="I125" s="3">
        <f t="shared" si="9"/>
        <v>-988.27215036111033</v>
      </c>
      <c r="J125" s="3">
        <f>I125*D125/1000</f>
        <v>-35.687605429706757</v>
      </c>
      <c r="K125" s="3">
        <f>ABS(J125)</f>
        <v>35.687605429706757</v>
      </c>
      <c r="L125" s="3">
        <f>L124+AVERAGE(J124:J125)/(A125-A124)</f>
        <v>6616.6054137680694</v>
      </c>
      <c r="M125" s="3">
        <f>L125/3600*1000</f>
        <v>1837.9459482689083</v>
      </c>
      <c r="N125" s="6">
        <f>IF(J125&gt;=0,1,-1)</f>
        <v>-1</v>
      </c>
      <c r="O125" s="10"/>
      <c r="P125" s="3">
        <f>D125/$B$9</f>
        <v>60.185185185185183</v>
      </c>
      <c r="Q125" s="3">
        <f>I125*$B$9</f>
        <v>-592.96329021666622</v>
      </c>
      <c r="R125">
        <f t="shared" si="10"/>
        <v>126.38888888888889</v>
      </c>
      <c r="S125">
        <f>Q125/$Q$4*1/($Q$5^N125)</f>
        <v>-240.00895080198393</v>
      </c>
      <c r="U125" s="3">
        <f>R125*$V$5</f>
        <v>547.26388888888891</v>
      </c>
      <c r="V125" s="3">
        <f>S125/$V$4</f>
        <v>-55.429318891913148</v>
      </c>
      <c r="W125" s="3">
        <f t="shared" si="11"/>
        <v>-30334.464615250748</v>
      </c>
      <c r="X125" s="3">
        <f t="shared" si="12"/>
        <v>-28817.741384488214</v>
      </c>
      <c r="Y125">
        <f t="shared" si="13"/>
        <v>570</v>
      </c>
      <c r="Z125">
        <f t="shared" si="14"/>
        <v>-50.557441025417923</v>
      </c>
      <c r="AA125">
        <f t="shared" si="15"/>
        <v>2282.50131842472</v>
      </c>
    </row>
    <row r="126" spans="1:27" x14ac:dyDescent="0.3">
      <c r="A126">
        <v>114</v>
      </c>
      <c r="B126">
        <v>130</v>
      </c>
      <c r="C126">
        <v>-15</v>
      </c>
      <c r="D126" s="3">
        <f t="shared" si="8"/>
        <v>36.111111111111107</v>
      </c>
      <c r="E126">
        <f>$B$4*(D127-D126)/(A127-A126)</f>
        <v>0</v>
      </c>
      <c r="F126">
        <f>$B$4*$B$8*SIN(ATAN(C126/100))</f>
        <v>-1746.26381189484</v>
      </c>
      <c r="G126" s="3">
        <f>0.5*$B$5*$B$7*D126^2</f>
        <v>641.57407407407379</v>
      </c>
      <c r="H126" s="3">
        <f>$B$4*$B$8*$B$6*COS(ATAN(C126/100))</f>
        <v>116.41758745965598</v>
      </c>
      <c r="I126" s="3">
        <f t="shared" si="9"/>
        <v>-988.27215036111033</v>
      </c>
      <c r="J126" s="3">
        <f>I126*D126/1000</f>
        <v>-35.687605429706757</v>
      </c>
      <c r="K126" s="3">
        <f>ABS(J126)</f>
        <v>35.687605429706757</v>
      </c>
      <c r="L126" s="3">
        <f>L125+AVERAGE(J125:J126)/(A126-A125)</f>
        <v>6580.9178083383631</v>
      </c>
      <c r="M126" s="3">
        <f>L126/3600*1000</f>
        <v>1828.0327245384342</v>
      </c>
      <c r="N126" s="6">
        <f>IF(J126&gt;=0,1,-1)</f>
        <v>-1</v>
      </c>
      <c r="O126" s="10"/>
      <c r="P126" s="3">
        <f>D126/$B$9</f>
        <v>60.185185185185183</v>
      </c>
      <c r="Q126" s="3">
        <f>I126*$B$9</f>
        <v>-592.96329021666622</v>
      </c>
      <c r="R126">
        <f t="shared" si="10"/>
        <v>126.38888888888889</v>
      </c>
      <c r="S126">
        <f>Q126/$Q$4*1/($Q$5^N126)</f>
        <v>-240.00895080198393</v>
      </c>
      <c r="U126" s="3">
        <f>R126*$V$5</f>
        <v>547.26388888888891</v>
      </c>
      <c r="V126" s="3">
        <f>S126/$V$4</f>
        <v>-55.429318891913148</v>
      </c>
      <c r="W126" s="3">
        <f t="shared" si="11"/>
        <v>-30334.464615250748</v>
      </c>
      <c r="X126" s="3">
        <f t="shared" si="12"/>
        <v>-28817.741384488214</v>
      </c>
      <c r="Y126">
        <f t="shared" si="13"/>
        <v>570</v>
      </c>
      <c r="Z126">
        <f t="shared" si="14"/>
        <v>-50.557441025417923</v>
      </c>
      <c r="AA126">
        <f t="shared" si="15"/>
        <v>2274.4963902623622</v>
      </c>
    </row>
    <row r="127" spans="1:27" x14ac:dyDescent="0.3">
      <c r="A127">
        <v>115</v>
      </c>
      <c r="B127">
        <v>130</v>
      </c>
      <c r="C127">
        <v>-15</v>
      </c>
      <c r="D127" s="3">
        <f t="shared" si="8"/>
        <v>36.111111111111107</v>
      </c>
      <c r="E127">
        <f>$B$4*(D128-D127)/(A128-A127)</f>
        <v>0</v>
      </c>
      <c r="F127">
        <f>$B$4*$B$8*SIN(ATAN(C127/100))</f>
        <v>-1746.26381189484</v>
      </c>
      <c r="G127" s="3">
        <f>0.5*$B$5*$B$7*D127^2</f>
        <v>641.57407407407379</v>
      </c>
      <c r="H127" s="3">
        <f>$B$4*$B$8*$B$6*COS(ATAN(C127/100))</f>
        <v>116.41758745965598</v>
      </c>
      <c r="I127" s="3">
        <f t="shared" si="9"/>
        <v>-988.27215036111033</v>
      </c>
      <c r="J127" s="3">
        <f>I127*D127/1000</f>
        <v>-35.687605429706757</v>
      </c>
      <c r="K127" s="3">
        <f>ABS(J127)</f>
        <v>35.687605429706757</v>
      </c>
      <c r="L127" s="3">
        <f>L126+AVERAGE(J126:J127)/(A127-A126)</f>
        <v>6545.2302029086568</v>
      </c>
      <c r="M127" s="3">
        <f>L127/3600*1000</f>
        <v>1818.1195008079603</v>
      </c>
      <c r="N127" s="6">
        <f>IF(J127&gt;=0,1,-1)</f>
        <v>-1</v>
      </c>
      <c r="O127" s="10"/>
      <c r="P127" s="3">
        <f>D127/$B$9</f>
        <v>60.185185185185183</v>
      </c>
      <c r="Q127" s="3">
        <f>I127*$B$9</f>
        <v>-592.96329021666622</v>
      </c>
      <c r="R127">
        <f t="shared" si="10"/>
        <v>126.38888888888889</v>
      </c>
      <c r="S127">
        <f>Q127/$Q$4*1/($Q$5^N127)</f>
        <v>-240.00895080198393</v>
      </c>
      <c r="U127" s="3">
        <f>R127*$V$5</f>
        <v>547.26388888888891</v>
      </c>
      <c r="V127" s="3">
        <f>S127/$V$4</f>
        <v>-55.429318891913148</v>
      </c>
      <c r="W127" s="3">
        <f t="shared" si="11"/>
        <v>-30334.464615250748</v>
      </c>
      <c r="X127" s="3">
        <f t="shared" si="12"/>
        <v>-28817.741384488214</v>
      </c>
      <c r="Y127">
        <f t="shared" si="13"/>
        <v>570</v>
      </c>
      <c r="Z127">
        <f t="shared" si="14"/>
        <v>-50.557441025417923</v>
      </c>
      <c r="AA127">
        <f t="shared" si="15"/>
        <v>2266.4914621000044</v>
      </c>
    </row>
    <row r="128" spans="1:27" x14ac:dyDescent="0.3">
      <c r="A128">
        <v>116</v>
      </c>
      <c r="B128">
        <v>130</v>
      </c>
      <c r="C128">
        <v>-15</v>
      </c>
      <c r="D128" s="3">
        <f t="shared" si="8"/>
        <v>36.111111111111107</v>
      </c>
      <c r="E128">
        <f>$B$4*(D129-D128)/(A129-A128)</f>
        <v>0</v>
      </c>
      <c r="F128">
        <f>$B$4*$B$8*SIN(ATAN(C128/100))</f>
        <v>-1746.26381189484</v>
      </c>
      <c r="G128" s="3">
        <f>0.5*$B$5*$B$7*D128^2</f>
        <v>641.57407407407379</v>
      </c>
      <c r="H128" s="3">
        <f>$B$4*$B$8*$B$6*COS(ATAN(C128/100))</f>
        <v>116.41758745965598</v>
      </c>
      <c r="I128" s="3">
        <f t="shared" si="9"/>
        <v>-988.27215036111033</v>
      </c>
      <c r="J128" s="3">
        <f>I128*D128/1000</f>
        <v>-35.687605429706757</v>
      </c>
      <c r="K128" s="3">
        <f>ABS(J128)</f>
        <v>35.687605429706757</v>
      </c>
      <c r="L128" s="3">
        <f>L127+AVERAGE(J127:J128)/(A128-A127)</f>
        <v>6509.5425974789505</v>
      </c>
      <c r="M128" s="3">
        <f>L128/3600*1000</f>
        <v>1808.2062770774862</v>
      </c>
      <c r="N128" s="6">
        <f>IF(J128&gt;=0,1,-1)</f>
        <v>-1</v>
      </c>
      <c r="O128" s="10"/>
      <c r="P128" s="3">
        <f>D128/$B$9</f>
        <v>60.185185185185183</v>
      </c>
      <c r="Q128" s="3">
        <f>I128*$B$9</f>
        <v>-592.96329021666622</v>
      </c>
      <c r="R128">
        <f t="shared" si="10"/>
        <v>126.38888888888889</v>
      </c>
      <c r="S128">
        <f>Q128/$Q$4*1/($Q$5^N128)</f>
        <v>-240.00895080198393</v>
      </c>
      <c r="U128" s="3">
        <f>R128*$V$5</f>
        <v>547.26388888888891</v>
      </c>
      <c r="V128" s="3">
        <f>S128/$V$4</f>
        <v>-55.429318891913148</v>
      </c>
      <c r="W128" s="3">
        <f t="shared" si="11"/>
        <v>-30334.464615250748</v>
      </c>
      <c r="X128" s="3">
        <f t="shared" si="12"/>
        <v>-28817.741384488214</v>
      </c>
      <c r="Y128">
        <f t="shared" si="13"/>
        <v>570</v>
      </c>
      <c r="Z128">
        <f t="shared" si="14"/>
        <v>-50.557441025417923</v>
      </c>
      <c r="AA128">
        <f t="shared" si="15"/>
        <v>2258.4865339376465</v>
      </c>
    </row>
    <row r="129" spans="1:27" x14ac:dyDescent="0.3">
      <c r="A129">
        <v>117</v>
      </c>
      <c r="B129">
        <v>130</v>
      </c>
      <c r="C129">
        <v>-15</v>
      </c>
      <c r="D129" s="3">
        <f t="shared" si="8"/>
        <v>36.111111111111107</v>
      </c>
      <c r="E129">
        <f>$B$4*(D130-D129)/(A130-A129)</f>
        <v>0</v>
      </c>
      <c r="F129">
        <f>$B$4*$B$8*SIN(ATAN(C129/100))</f>
        <v>-1746.26381189484</v>
      </c>
      <c r="G129" s="3">
        <f>0.5*$B$5*$B$7*D129^2</f>
        <v>641.57407407407379</v>
      </c>
      <c r="H129" s="3">
        <f>$B$4*$B$8*$B$6*COS(ATAN(C129/100))</f>
        <v>116.41758745965598</v>
      </c>
      <c r="I129" s="3">
        <f t="shared" si="9"/>
        <v>-988.27215036111033</v>
      </c>
      <c r="J129" s="3">
        <f>I129*D129/1000</f>
        <v>-35.687605429706757</v>
      </c>
      <c r="K129" s="3">
        <f>ABS(J129)</f>
        <v>35.687605429706757</v>
      </c>
      <c r="L129" s="3">
        <f>L128+AVERAGE(J128:J129)/(A129-A128)</f>
        <v>6473.8549920492442</v>
      </c>
      <c r="M129" s="3">
        <f>L129/3600*1000</f>
        <v>1798.2930533470123</v>
      </c>
      <c r="N129" s="6">
        <f>IF(J129&gt;=0,1,-1)</f>
        <v>-1</v>
      </c>
      <c r="O129" s="10"/>
      <c r="P129" s="3">
        <f>D129/$B$9</f>
        <v>60.185185185185183</v>
      </c>
      <c r="Q129" s="3">
        <f>I129*$B$9</f>
        <v>-592.96329021666622</v>
      </c>
      <c r="R129">
        <f t="shared" si="10"/>
        <v>126.38888888888889</v>
      </c>
      <c r="S129">
        <f>Q129/$Q$4*1/($Q$5^N129)</f>
        <v>-240.00895080198393</v>
      </c>
      <c r="U129" s="3">
        <f>R129*$V$5</f>
        <v>547.26388888888891</v>
      </c>
      <c r="V129" s="3">
        <f>S129/$V$4</f>
        <v>-55.429318891913148</v>
      </c>
      <c r="W129" s="3">
        <f t="shared" si="11"/>
        <v>-30334.464615250748</v>
      </c>
      <c r="X129" s="3">
        <f t="shared" si="12"/>
        <v>-28817.741384488214</v>
      </c>
      <c r="Y129">
        <f t="shared" si="13"/>
        <v>570</v>
      </c>
      <c r="Z129">
        <f t="shared" si="14"/>
        <v>-50.557441025417923</v>
      </c>
      <c r="AA129">
        <f t="shared" si="15"/>
        <v>2250.4816057752887</v>
      </c>
    </row>
    <row r="130" spans="1:27" x14ac:dyDescent="0.3">
      <c r="A130">
        <v>118</v>
      </c>
      <c r="B130">
        <v>130</v>
      </c>
      <c r="C130">
        <v>-15</v>
      </c>
      <c r="D130" s="3">
        <f t="shared" si="8"/>
        <v>36.111111111111107</v>
      </c>
      <c r="E130">
        <f>$B$4*(D131-D130)/(A131-A130)</f>
        <v>0</v>
      </c>
      <c r="F130">
        <f>$B$4*$B$8*SIN(ATAN(C130/100))</f>
        <v>-1746.26381189484</v>
      </c>
      <c r="G130" s="3">
        <f>0.5*$B$5*$B$7*D130^2</f>
        <v>641.57407407407379</v>
      </c>
      <c r="H130" s="3">
        <f>$B$4*$B$8*$B$6*COS(ATAN(C130/100))</f>
        <v>116.41758745965598</v>
      </c>
      <c r="I130" s="3">
        <f t="shared" si="9"/>
        <v>-988.27215036111033</v>
      </c>
      <c r="J130" s="3">
        <f>I130*D130/1000</f>
        <v>-35.687605429706757</v>
      </c>
      <c r="K130" s="3">
        <f>ABS(J130)</f>
        <v>35.687605429706757</v>
      </c>
      <c r="L130" s="3">
        <f>L129+AVERAGE(J129:J130)/(A130-A129)</f>
        <v>6438.1673866195379</v>
      </c>
      <c r="M130" s="3">
        <f>L130/3600*1000</f>
        <v>1788.3798296165382</v>
      </c>
      <c r="N130" s="6">
        <f>IF(J130&gt;=0,1,-1)</f>
        <v>-1</v>
      </c>
      <c r="O130" s="10"/>
      <c r="P130" s="3">
        <f>D130/$B$9</f>
        <v>60.185185185185183</v>
      </c>
      <c r="Q130" s="3">
        <f>I130*$B$9</f>
        <v>-592.96329021666622</v>
      </c>
      <c r="R130">
        <f t="shared" si="10"/>
        <v>126.38888888888889</v>
      </c>
      <c r="S130">
        <f>Q130/$Q$4*1/($Q$5^N130)</f>
        <v>-240.00895080198393</v>
      </c>
      <c r="U130" s="3">
        <f>R130*$V$5</f>
        <v>547.26388888888891</v>
      </c>
      <c r="V130" s="3">
        <f>S130/$V$4</f>
        <v>-55.429318891913148</v>
      </c>
      <c r="W130" s="3">
        <f t="shared" si="11"/>
        <v>-30334.464615250748</v>
      </c>
      <c r="X130" s="3">
        <f t="shared" si="12"/>
        <v>-28817.741384488214</v>
      </c>
      <c r="Y130">
        <f t="shared" si="13"/>
        <v>570</v>
      </c>
      <c r="Z130">
        <f t="shared" si="14"/>
        <v>-50.557441025417923</v>
      </c>
      <c r="AA130">
        <f t="shared" si="15"/>
        <v>2242.4766776129309</v>
      </c>
    </row>
    <row r="131" spans="1:27" x14ac:dyDescent="0.3">
      <c r="A131">
        <v>119</v>
      </c>
      <c r="B131">
        <v>130</v>
      </c>
      <c r="C131">
        <v>-15</v>
      </c>
      <c r="D131" s="3">
        <f t="shared" si="8"/>
        <v>36.111111111111107</v>
      </c>
      <c r="E131">
        <f>$B$4*(D132-D131)/(A132-A131)</f>
        <v>0</v>
      </c>
      <c r="F131">
        <f>$B$4*$B$8*SIN(ATAN(C131/100))</f>
        <v>-1746.26381189484</v>
      </c>
      <c r="G131" s="3">
        <f>0.5*$B$5*$B$7*D131^2</f>
        <v>641.57407407407379</v>
      </c>
      <c r="H131" s="3">
        <f>$B$4*$B$8*$B$6*COS(ATAN(C131/100))</f>
        <v>116.41758745965598</v>
      </c>
      <c r="I131" s="3">
        <f t="shared" si="9"/>
        <v>-988.27215036111033</v>
      </c>
      <c r="J131" s="3">
        <f>I131*D131/1000</f>
        <v>-35.687605429706757</v>
      </c>
      <c r="K131" s="3">
        <f>ABS(J131)</f>
        <v>35.687605429706757</v>
      </c>
      <c r="L131" s="3">
        <f>L130+AVERAGE(J130:J131)/(A131-A130)</f>
        <v>6402.4797811898316</v>
      </c>
      <c r="M131" s="3">
        <f>L131/3600*1000</f>
        <v>1778.4666058860644</v>
      </c>
      <c r="N131" s="6">
        <f>IF(J131&gt;=0,1,-1)</f>
        <v>-1</v>
      </c>
      <c r="O131" s="10"/>
      <c r="P131" s="3">
        <f>D131/$B$9</f>
        <v>60.185185185185183</v>
      </c>
      <c r="Q131" s="3">
        <f>I131*$B$9</f>
        <v>-592.96329021666622</v>
      </c>
      <c r="R131">
        <f t="shared" si="10"/>
        <v>126.38888888888889</v>
      </c>
      <c r="S131">
        <f>Q131/$Q$4*1/($Q$5^N131)</f>
        <v>-240.00895080198393</v>
      </c>
      <c r="U131" s="3">
        <f>R131*$V$5</f>
        <v>547.26388888888891</v>
      </c>
      <c r="V131" s="3">
        <f>S131/$V$4</f>
        <v>-55.429318891913148</v>
      </c>
      <c r="W131" s="3">
        <f t="shared" si="11"/>
        <v>-30334.464615250748</v>
      </c>
      <c r="X131" s="3">
        <f t="shared" si="12"/>
        <v>-28817.741384488214</v>
      </c>
      <c r="Y131">
        <f t="shared" si="13"/>
        <v>570</v>
      </c>
      <c r="Z131">
        <f t="shared" si="14"/>
        <v>-50.557441025417923</v>
      </c>
      <c r="AA131">
        <f t="shared" si="15"/>
        <v>2234.471749450573</v>
      </c>
    </row>
    <row r="132" spans="1:27" x14ac:dyDescent="0.3">
      <c r="A132">
        <v>120</v>
      </c>
      <c r="B132">
        <v>130</v>
      </c>
      <c r="C132">
        <v>-15</v>
      </c>
      <c r="D132" s="3">
        <f t="shared" si="8"/>
        <v>36.111111111111107</v>
      </c>
      <c r="E132">
        <f>$B$4*(D133-D132)/(A133-A132)</f>
        <v>-1666.6666666666629</v>
      </c>
      <c r="F132">
        <f>$B$4*$B$8*SIN(ATAN(C132/100))</f>
        <v>-1746.26381189484</v>
      </c>
      <c r="G132" s="3">
        <f>0.5*$B$5*$B$7*D132^2</f>
        <v>641.57407407407379</v>
      </c>
      <c r="H132" s="3">
        <f>$B$4*$B$8*$B$6*COS(ATAN(C132/100))</f>
        <v>116.41758745965598</v>
      </c>
      <c r="I132" s="3">
        <f t="shared" si="9"/>
        <v>-2654.9388170277734</v>
      </c>
      <c r="J132" s="3">
        <f>I132*D132/1000</f>
        <v>-95.872790614891812</v>
      </c>
      <c r="K132" s="3">
        <f>ABS(J132)</f>
        <v>95.872790614891812</v>
      </c>
      <c r="L132" s="3">
        <f>L131+AVERAGE(J131:J132)/(A132-A131)</f>
        <v>6336.6995831675322</v>
      </c>
      <c r="M132" s="3">
        <f>L132/3600*1000</f>
        <v>1760.1943286576477</v>
      </c>
      <c r="N132" s="6">
        <f>IF(J132&gt;=0,1,-1)</f>
        <v>-1</v>
      </c>
      <c r="O132" s="10"/>
      <c r="P132" s="3">
        <f>D132/$B$9</f>
        <v>60.185185185185183</v>
      </c>
      <c r="Q132" s="3">
        <f>I132*$B$9</f>
        <v>-1592.9632902166641</v>
      </c>
      <c r="R132">
        <f t="shared" si="10"/>
        <v>126.38888888888889</v>
      </c>
      <c r="S132">
        <f>Q132/$Q$4*1/($Q$5^N132)</f>
        <v>-644.77085556388784</v>
      </c>
      <c r="U132" s="3">
        <f>R132*$V$5</f>
        <v>547.26388888888891</v>
      </c>
      <c r="V132" s="3">
        <f>S132/$V$4</f>
        <v>-148.9078188369256</v>
      </c>
      <c r="W132" s="3">
        <f t="shared" si="11"/>
        <v>-81491.872022658048</v>
      </c>
      <c r="X132" s="3">
        <f t="shared" si="12"/>
        <v>-77417.278421525145</v>
      </c>
      <c r="Y132">
        <f t="shared" si="13"/>
        <v>570</v>
      </c>
      <c r="Z132">
        <f t="shared" si="14"/>
        <v>-135.81978670443007</v>
      </c>
      <c r="AA132">
        <f t="shared" si="15"/>
        <v>2219.7168855886266</v>
      </c>
    </row>
    <row r="133" spans="1:27" x14ac:dyDescent="0.3">
      <c r="A133">
        <v>121</v>
      </c>
      <c r="B133">
        <v>125</v>
      </c>
      <c r="C133">
        <v>-15</v>
      </c>
      <c r="D133" s="3">
        <f t="shared" si="8"/>
        <v>34.722222222222221</v>
      </c>
      <c r="E133">
        <f>$B$4*(D134-D133)/(A134-A133)</f>
        <v>-1666.6666666666629</v>
      </c>
      <c r="F133">
        <f>$B$4*$B$8*SIN(ATAN(C133/100))</f>
        <v>-1746.26381189484</v>
      </c>
      <c r="G133" s="3">
        <f>0.5*$B$5*$B$7*D133^2</f>
        <v>593.17129629629619</v>
      </c>
      <c r="H133" s="3">
        <f>$B$4*$B$8*$B$6*COS(ATAN(C133/100))</f>
        <v>116.41758745965598</v>
      </c>
      <c r="I133" s="3">
        <f t="shared" si="9"/>
        <v>-2703.3415948055513</v>
      </c>
      <c r="J133" s="3">
        <f>I133*D133/1000</f>
        <v>-93.86602759741497</v>
      </c>
      <c r="K133" s="3">
        <f>ABS(J133)</f>
        <v>93.86602759741497</v>
      </c>
      <c r="L133" s="3">
        <f>L132+AVERAGE(J132:J133)/(A133-A132)</f>
        <v>6241.8301740613788</v>
      </c>
      <c r="M133" s="3">
        <f>L133/3600*1000</f>
        <v>1733.8417150170499</v>
      </c>
      <c r="N133" s="6">
        <f>IF(J133&gt;=0,1,-1)</f>
        <v>-1</v>
      </c>
      <c r="O133" s="10"/>
      <c r="P133" s="3">
        <f>D133/$B$9</f>
        <v>57.870370370370374</v>
      </c>
      <c r="Q133" s="3">
        <f>I133*$B$9</f>
        <v>-1622.0049568833308</v>
      </c>
      <c r="R133">
        <f t="shared" si="10"/>
        <v>121.52777777777779</v>
      </c>
      <c r="S133">
        <f>Q133/$Q$4*1/($Q$5^N133)</f>
        <v>-656.52581588134808</v>
      </c>
      <c r="U133" s="3">
        <f>R133*$V$5</f>
        <v>526.21527777777783</v>
      </c>
      <c r="V133" s="3">
        <f>S133/$V$4</f>
        <v>-151.62259027282866</v>
      </c>
      <c r="W133" s="3">
        <f t="shared" si="11"/>
        <v>-79786.123457802722</v>
      </c>
      <c r="X133" s="3">
        <f t="shared" si="12"/>
        <v>-75796.817284912584</v>
      </c>
      <c r="Y133">
        <f t="shared" si="13"/>
        <v>570</v>
      </c>
      <c r="Z133">
        <f t="shared" si="14"/>
        <v>-132.9768724296712</v>
      </c>
      <c r="AA133">
        <f t="shared" si="15"/>
        <v>2198.4371500738434</v>
      </c>
    </row>
    <row r="134" spans="1:27" x14ac:dyDescent="0.3">
      <c r="A134">
        <v>122</v>
      </c>
      <c r="B134">
        <v>120</v>
      </c>
      <c r="C134">
        <v>-15</v>
      </c>
      <c r="D134" s="3">
        <f t="shared" si="8"/>
        <v>33.333333333333336</v>
      </c>
      <c r="E134">
        <f>$B$4*(D135-D134)/(A135-A134)</f>
        <v>-1666.6666666666715</v>
      </c>
      <c r="F134">
        <f>$B$4*$B$8*SIN(ATAN(C134/100))</f>
        <v>-1746.26381189484</v>
      </c>
      <c r="G134" s="3">
        <f>0.5*$B$5*$B$7*D134^2</f>
        <v>546.66666666666674</v>
      </c>
      <c r="H134" s="3">
        <f>$B$4*$B$8*$B$6*COS(ATAN(C134/100))</f>
        <v>116.41758745965598</v>
      </c>
      <c r="I134" s="3">
        <f t="shared" si="9"/>
        <v>-2749.8462244351886</v>
      </c>
      <c r="J134" s="3">
        <f>I134*D134/1000</f>
        <v>-91.661540814506296</v>
      </c>
      <c r="K134" s="3">
        <f>ABS(J134)</f>
        <v>91.661540814506296</v>
      </c>
      <c r="L134" s="3">
        <f>L133+AVERAGE(J133:J134)/(A134-A133)</f>
        <v>6149.0663898554185</v>
      </c>
      <c r="M134" s="3">
        <f>L134/3600*1000</f>
        <v>1708.0739971820606</v>
      </c>
      <c r="N134" s="6">
        <f>IF(J134&gt;=0,1,-1)</f>
        <v>-1</v>
      </c>
      <c r="O134" s="10"/>
      <c r="P134" s="3">
        <f>D134/$B$9</f>
        <v>55.555555555555564</v>
      </c>
      <c r="Q134" s="3">
        <f>I134*$B$9</f>
        <v>-1649.9077346611132</v>
      </c>
      <c r="R134">
        <f t="shared" si="10"/>
        <v>116.66666666666669</v>
      </c>
      <c r="S134">
        <f>Q134/$Q$4*1/($Q$5^N134)</f>
        <v>-667.81979736283142</v>
      </c>
      <c r="U134" s="3">
        <f>R134*$V$5</f>
        <v>505.16666666666674</v>
      </c>
      <c r="V134" s="3">
        <f>S134/$V$4</f>
        <v>-154.23090008379478</v>
      </c>
      <c r="W134" s="3">
        <f t="shared" si="11"/>
        <v>-77912.309692330338</v>
      </c>
      <c r="X134" s="3">
        <f t="shared" si="12"/>
        <v>-74016.694207713823</v>
      </c>
      <c r="Y134">
        <f t="shared" si="13"/>
        <v>570</v>
      </c>
      <c r="Z134">
        <f t="shared" si="14"/>
        <v>-129.85384948721725</v>
      </c>
      <c r="AA134">
        <f t="shared" si="15"/>
        <v>2177.6297179220896</v>
      </c>
    </row>
    <row r="135" spans="1:27" x14ac:dyDescent="0.3">
      <c r="A135">
        <v>123</v>
      </c>
      <c r="B135">
        <v>115</v>
      </c>
      <c r="C135">
        <v>-15</v>
      </c>
      <c r="D135" s="3">
        <f t="shared" si="8"/>
        <v>31.944444444444443</v>
      </c>
      <c r="E135">
        <f>$B$4*(D136-D135)/(A136-A135)</f>
        <v>-1666.6666666666672</v>
      </c>
      <c r="F135">
        <f>$B$4*$B$8*SIN(ATAN(C135/100))</f>
        <v>-1746.26381189484</v>
      </c>
      <c r="G135" s="3">
        <f>0.5*$B$5*$B$7*D135^2</f>
        <v>502.06018518518511</v>
      </c>
      <c r="H135" s="3">
        <f>$B$4*$B$8*$B$6*COS(ATAN(C135/100))</f>
        <v>116.41758745965598</v>
      </c>
      <c r="I135" s="3">
        <f t="shared" si="9"/>
        <v>-2794.4527059166662</v>
      </c>
      <c r="J135" s="3">
        <f>I135*D135/1000</f>
        <v>-89.267239216782386</v>
      </c>
      <c r="K135" s="3">
        <f>ABS(J135)</f>
        <v>89.267239216782386</v>
      </c>
      <c r="L135" s="3">
        <f>L134+AVERAGE(J134:J135)/(A135-A134)</f>
        <v>6058.6019998397742</v>
      </c>
      <c r="M135" s="3">
        <f>L135/3600*1000</f>
        <v>1682.9449999554929</v>
      </c>
      <c r="N135" s="6">
        <f>IF(J135&gt;=0,1,-1)</f>
        <v>-1</v>
      </c>
      <c r="O135" s="10"/>
      <c r="P135" s="3">
        <f>D135/$B$9</f>
        <v>53.24074074074074</v>
      </c>
      <c r="Q135" s="3">
        <f>I135*$B$9</f>
        <v>-1676.6716235499996</v>
      </c>
      <c r="R135">
        <f t="shared" si="10"/>
        <v>111.80555555555556</v>
      </c>
      <c r="S135">
        <f>Q135/$Q$4*1/($Q$5^N135)</f>
        <v>-678.65280000833309</v>
      </c>
      <c r="U135" s="3">
        <f>R135*$V$5</f>
        <v>484.11805555555554</v>
      </c>
      <c r="V135" s="3">
        <f>S135/$V$4</f>
        <v>-156.73274826982288</v>
      </c>
      <c r="W135" s="3">
        <f t="shared" si="11"/>
        <v>-75877.153334265007</v>
      </c>
      <c r="X135" s="3">
        <f t="shared" si="12"/>
        <v>-72083.295667551763</v>
      </c>
      <c r="Y135">
        <f t="shared" si="13"/>
        <v>570</v>
      </c>
      <c r="Z135">
        <f t="shared" si="14"/>
        <v>-126.46192222377502</v>
      </c>
      <c r="AA135">
        <f t="shared" si="15"/>
        <v>2157.3380526616361</v>
      </c>
    </row>
    <row r="136" spans="1:27" x14ac:dyDescent="0.3">
      <c r="A136">
        <v>124</v>
      </c>
      <c r="B136">
        <v>110</v>
      </c>
      <c r="C136">
        <v>-15</v>
      </c>
      <c r="D136" s="3">
        <f t="shared" si="8"/>
        <v>30.555555555555554</v>
      </c>
      <c r="E136">
        <f>$B$4*(D137-D136)/(A137-A136)</f>
        <v>-1666.6666666666672</v>
      </c>
      <c r="F136">
        <f>$B$4*$B$8*SIN(ATAN(C136/100))</f>
        <v>-1746.26381189484</v>
      </c>
      <c r="G136" s="3">
        <f>0.5*$B$5*$B$7*D136^2</f>
        <v>459.35185185185173</v>
      </c>
      <c r="H136" s="3">
        <f>$B$4*$B$8*$B$6*COS(ATAN(C136/100))</f>
        <v>116.41758745965598</v>
      </c>
      <c r="I136" s="3">
        <f t="shared" si="9"/>
        <v>-2837.1610392499997</v>
      </c>
      <c r="J136" s="3">
        <f>I136*D136/1000</f>
        <v>-86.691031754861086</v>
      </c>
      <c r="K136" s="3">
        <f>ABS(J136)</f>
        <v>86.691031754861086</v>
      </c>
      <c r="L136" s="3">
        <f>L135+AVERAGE(J135:J136)/(A136-A135)</f>
        <v>5970.6228643539525</v>
      </c>
      <c r="M136" s="3">
        <f>L136/3600*1000</f>
        <v>1658.5063512094314</v>
      </c>
      <c r="N136" s="6">
        <f>IF(J136&gt;=0,1,-1)</f>
        <v>-1</v>
      </c>
      <c r="O136" s="10"/>
      <c r="P136" s="3">
        <f>D136/$B$9</f>
        <v>50.925925925925924</v>
      </c>
      <c r="Q136" s="3">
        <f>I136*$B$9</f>
        <v>-1702.2966235499998</v>
      </c>
      <c r="R136">
        <f t="shared" si="10"/>
        <v>106.94444444444444</v>
      </c>
      <c r="S136">
        <f>Q136/$Q$4*1/($Q$5^N136)</f>
        <v>-689.02482381785705</v>
      </c>
      <c r="U136" s="3">
        <f>R136*$V$5</f>
        <v>463.06944444444446</v>
      </c>
      <c r="V136" s="3">
        <f>S136/$V$4</f>
        <v>-159.12813483091387</v>
      </c>
      <c r="W136" s="3">
        <f t="shared" si="11"/>
        <v>-73687.376991631929</v>
      </c>
      <c r="X136" s="3">
        <f t="shared" si="12"/>
        <v>-70003.008142050341</v>
      </c>
      <c r="Y136">
        <f t="shared" si="13"/>
        <v>570</v>
      </c>
      <c r="Z136">
        <f t="shared" si="14"/>
        <v>-122.81229498605323</v>
      </c>
      <c r="AA136">
        <f t="shared" si="15"/>
        <v>2137.6038437991915</v>
      </c>
    </row>
    <row r="137" spans="1:27" x14ac:dyDescent="0.3">
      <c r="A137">
        <v>125</v>
      </c>
      <c r="B137">
        <v>105</v>
      </c>
      <c r="C137">
        <v>-15</v>
      </c>
      <c r="D137" s="3">
        <f t="shared" si="8"/>
        <v>29.166666666666664</v>
      </c>
      <c r="E137">
        <f>$B$4*(D138-D137)/(A138-A137)</f>
        <v>-1666.6666666666629</v>
      </c>
      <c r="F137">
        <f>$B$4*$B$8*SIN(ATAN(C137/100))</f>
        <v>-1746.26381189484</v>
      </c>
      <c r="G137" s="3">
        <f>0.5*$B$5*$B$7*D137^2</f>
        <v>418.54166666666657</v>
      </c>
      <c r="H137" s="3">
        <f>$B$4*$B$8*$B$6*COS(ATAN(C137/100))</f>
        <v>116.41758745965598</v>
      </c>
      <c r="I137" s="3">
        <f t="shared" si="9"/>
        <v>-2877.9712244351808</v>
      </c>
      <c r="J137" s="3">
        <f>I137*D137/1000</f>
        <v>-83.940827379359433</v>
      </c>
      <c r="K137" s="3">
        <f>ABS(J137)</f>
        <v>83.940827379359433</v>
      </c>
      <c r="L137" s="3">
        <f>L136+AVERAGE(J136:J137)/(A137-A136)</f>
        <v>5885.3069347868422</v>
      </c>
      <c r="M137" s="3">
        <f>L137/3600*1000</f>
        <v>1634.807481885234</v>
      </c>
      <c r="N137" s="6">
        <f>IF(J137&gt;=0,1,-1)</f>
        <v>-1</v>
      </c>
      <c r="O137" s="10"/>
      <c r="P137" s="3">
        <f>D137/$B$9</f>
        <v>48.611111111111107</v>
      </c>
      <c r="Q137" s="3">
        <f>I137*$B$9</f>
        <v>-1726.7827346611084</v>
      </c>
      <c r="R137">
        <f t="shared" si="10"/>
        <v>102.08333333333333</v>
      </c>
      <c r="S137">
        <f>Q137/$Q$4*1/($Q$5^N137)</f>
        <v>-698.93586879140094</v>
      </c>
      <c r="U137" s="3">
        <f>R137*$V$5</f>
        <v>442.02083333333331</v>
      </c>
      <c r="V137" s="3">
        <f>S137/$V$4</f>
        <v>-161.4170597670672</v>
      </c>
      <c r="W137" s="3">
        <f t="shared" si="11"/>
        <v>-71349.703272455517</v>
      </c>
      <c r="X137" s="3">
        <f t="shared" si="12"/>
        <v>-67782.218108832749</v>
      </c>
      <c r="Y137">
        <f t="shared" si="13"/>
        <v>570</v>
      </c>
      <c r="Z137">
        <f t="shared" si="14"/>
        <v>-118.91617212075921</v>
      </c>
      <c r="AA137">
        <f t="shared" si="15"/>
        <v>2118.4670068199021</v>
      </c>
    </row>
    <row r="138" spans="1:27" x14ac:dyDescent="0.3">
      <c r="A138">
        <v>126</v>
      </c>
      <c r="B138">
        <v>100</v>
      </c>
      <c r="C138">
        <v>-15</v>
      </c>
      <c r="D138" s="3">
        <f t="shared" si="8"/>
        <v>27.777777777777779</v>
      </c>
      <c r="E138">
        <f>$B$4*(D139-D138)/(A139-A138)</f>
        <v>-1666.6666666666672</v>
      </c>
      <c r="F138">
        <f>$B$4*$B$8*SIN(ATAN(C138/100))</f>
        <v>-1746.26381189484</v>
      </c>
      <c r="G138" s="3">
        <f>0.5*$B$5*$B$7*D138^2</f>
        <v>379.62962962962962</v>
      </c>
      <c r="H138" s="3">
        <f>$B$4*$B$8*$B$6*COS(ATAN(C138/100))</f>
        <v>116.41758745965598</v>
      </c>
      <c r="I138" s="3">
        <f t="shared" si="9"/>
        <v>-2916.8832614722219</v>
      </c>
      <c r="J138" s="3">
        <f>I138*D138/1000</f>
        <v>-81.024535040895046</v>
      </c>
      <c r="K138" s="3">
        <f>ABS(J138)</f>
        <v>81.024535040895046</v>
      </c>
      <c r="L138" s="3">
        <f>L137+AVERAGE(J137:J138)/(A138-A137)</f>
        <v>5802.8242535767149</v>
      </c>
      <c r="M138" s="3">
        <f>L138/3600*1000</f>
        <v>1611.8956259935319</v>
      </c>
      <c r="N138" s="6">
        <f>IF(J138&gt;=0,1,-1)</f>
        <v>-1</v>
      </c>
      <c r="O138" s="10"/>
      <c r="P138" s="3">
        <f>D138/$B$9</f>
        <v>46.296296296296298</v>
      </c>
      <c r="Q138" s="3">
        <f>I138*$B$9</f>
        <v>-1750.1299568833331</v>
      </c>
      <c r="R138">
        <f t="shared" si="10"/>
        <v>97.222222222222229</v>
      </c>
      <c r="S138">
        <f>Q138/$Q$4*1/($Q$5^N138)</f>
        <v>-708.38593492896803</v>
      </c>
      <c r="U138" s="3">
        <f>R138*$V$5</f>
        <v>420.97222222222223</v>
      </c>
      <c r="V138" s="3">
        <f>S138/$V$4</f>
        <v>-163.5995230782836</v>
      </c>
      <c r="W138" s="3">
        <f t="shared" si="11"/>
        <v>-68870.85478476077</v>
      </c>
      <c r="X138" s="3">
        <f t="shared" si="12"/>
        <v>-65427.312045522733</v>
      </c>
      <c r="Y138">
        <f t="shared" si="13"/>
        <v>570</v>
      </c>
      <c r="Z138">
        <f t="shared" si="14"/>
        <v>-114.78475797460129</v>
      </c>
      <c r="AA138">
        <f t="shared" si="15"/>
        <v>2099.9656831873526</v>
      </c>
    </row>
    <row r="139" spans="1:27" x14ac:dyDescent="0.3">
      <c r="A139">
        <v>127</v>
      </c>
      <c r="B139">
        <v>95</v>
      </c>
      <c r="C139">
        <v>-15</v>
      </c>
      <c r="D139" s="3">
        <f t="shared" si="8"/>
        <v>26.388888888888889</v>
      </c>
      <c r="E139">
        <f>$B$4*(D140-D139)/(A140-A139)</f>
        <v>-1666.6666666666672</v>
      </c>
      <c r="F139">
        <f>$B$4*$B$8*SIN(ATAN(C139/100))</f>
        <v>-1746.26381189484</v>
      </c>
      <c r="G139" s="3">
        <f>0.5*$B$5*$B$7*D139^2</f>
        <v>342.6157407407407</v>
      </c>
      <c r="H139" s="3">
        <f>$B$4*$B$8*$B$6*COS(ATAN(C139/100))</f>
        <v>116.41758745965598</v>
      </c>
      <c r="I139" s="3">
        <f t="shared" si="9"/>
        <v>-2953.8971503611106</v>
      </c>
      <c r="J139" s="3">
        <f>I139*D139/1000</f>
        <v>-77.95006369008486</v>
      </c>
      <c r="K139" s="3">
        <f>ABS(J139)</f>
        <v>77.95006369008486</v>
      </c>
      <c r="L139" s="3">
        <f>L138+AVERAGE(J138:J139)/(A139-A138)</f>
        <v>5723.336954211225</v>
      </c>
      <c r="M139" s="3">
        <f>L139/3600*1000</f>
        <v>1589.8158206142293</v>
      </c>
      <c r="N139" s="6">
        <f>IF(J139&gt;=0,1,-1)</f>
        <v>-1</v>
      </c>
      <c r="O139" s="10"/>
      <c r="P139" s="3">
        <f>D139/$B$9</f>
        <v>43.981481481481481</v>
      </c>
      <c r="Q139" s="3">
        <f>I139*$B$9</f>
        <v>-1772.3382902166663</v>
      </c>
      <c r="R139">
        <f t="shared" si="10"/>
        <v>92.361111111111114</v>
      </c>
      <c r="S139">
        <f>Q139/$Q$4*1/($Q$5^N139)</f>
        <v>-717.37502223055537</v>
      </c>
      <c r="U139" s="3">
        <f>R139*$V$5</f>
        <v>399.92361111111114</v>
      </c>
      <c r="V139" s="3">
        <f>S139/$V$4</f>
        <v>-165.67552476456243</v>
      </c>
      <c r="W139" s="3">
        <f t="shared" si="11"/>
        <v>-66257.554136572129</v>
      </c>
      <c r="X139" s="3">
        <f t="shared" si="12"/>
        <v>-62944.676429743529</v>
      </c>
      <c r="Y139">
        <f t="shared" si="13"/>
        <v>570</v>
      </c>
      <c r="Z139">
        <f t="shared" si="14"/>
        <v>-110.42925689428689</v>
      </c>
      <c r="AA139">
        <f t="shared" si="15"/>
        <v>2082.1362403435655</v>
      </c>
    </row>
    <row r="140" spans="1:27" x14ac:dyDescent="0.3">
      <c r="A140">
        <v>128</v>
      </c>
      <c r="B140">
        <v>90</v>
      </c>
      <c r="C140">
        <v>-15</v>
      </c>
      <c r="D140" s="3">
        <f t="shared" si="8"/>
        <v>25</v>
      </c>
      <c r="E140">
        <f>$B$4*(D141-D140)/(A141-A140)</f>
        <v>-1666.6666666666672</v>
      </c>
      <c r="F140">
        <f>$B$4*$B$8*SIN(ATAN(C140/100))</f>
        <v>-1746.26381189484</v>
      </c>
      <c r="G140" s="3">
        <f>0.5*$B$5*$B$7*D140^2</f>
        <v>307.49999999999994</v>
      </c>
      <c r="H140" s="3">
        <f>$B$4*$B$8*$B$6*COS(ATAN(C140/100))</f>
        <v>116.41758745965598</v>
      </c>
      <c r="I140" s="3">
        <f t="shared" si="9"/>
        <v>-2989.0128911018514</v>
      </c>
      <c r="J140" s="3">
        <f>I140*D140/1000</f>
        <v>-74.725322277546297</v>
      </c>
      <c r="K140" s="3">
        <f>ABS(J140)</f>
        <v>74.725322277546297</v>
      </c>
      <c r="L140" s="3">
        <f>L139+AVERAGE(J139:J140)/(A140-A139)</f>
        <v>5646.9992612274091</v>
      </c>
      <c r="M140" s="3">
        <f>L140/3600*1000</f>
        <v>1568.6109058965026</v>
      </c>
      <c r="N140" s="6">
        <f>IF(J140&gt;=0,1,-1)</f>
        <v>-1</v>
      </c>
      <c r="O140" s="10"/>
      <c r="P140" s="3">
        <f>D140/$B$9</f>
        <v>41.666666666666671</v>
      </c>
      <c r="Q140" s="3">
        <f>I140*$B$9</f>
        <v>-1793.4077346611109</v>
      </c>
      <c r="R140">
        <f t="shared" si="10"/>
        <v>87.500000000000014</v>
      </c>
      <c r="S140">
        <f>Q140/$Q$4*1/($Q$5^N140)</f>
        <v>-725.90313069616388</v>
      </c>
      <c r="U140" s="3">
        <f>R140*$V$5</f>
        <v>378.87500000000006</v>
      </c>
      <c r="V140" s="3">
        <f>S140/$V$4</f>
        <v>-167.64506482590389</v>
      </c>
      <c r="W140" s="3">
        <f t="shared" si="11"/>
        <v>-63516.523935914345</v>
      </c>
      <c r="X140" s="3">
        <f t="shared" si="12"/>
        <v>-60340.69773911863</v>
      </c>
      <c r="Y140">
        <f t="shared" si="13"/>
        <v>570</v>
      </c>
      <c r="Z140">
        <f t="shared" si="14"/>
        <v>-105.86087322652391</v>
      </c>
      <c r="AA140">
        <f t="shared" si="15"/>
        <v>2065.0132717090014</v>
      </c>
    </row>
    <row r="141" spans="1:27" x14ac:dyDescent="0.3">
      <c r="A141">
        <v>129</v>
      </c>
      <c r="B141">
        <v>85</v>
      </c>
      <c r="C141">
        <v>-15</v>
      </c>
      <c r="D141" s="3">
        <f t="shared" ref="D141:D192" si="16">B141/3.6</f>
        <v>23.611111111111111</v>
      </c>
      <c r="E141">
        <f>$B$4*(D142-D141)/(A142-A141)</f>
        <v>-1666.6666666666672</v>
      </c>
      <c r="F141">
        <f>$B$4*$B$8*SIN(ATAN(C141/100))</f>
        <v>-1746.26381189484</v>
      </c>
      <c r="G141" s="3">
        <f>0.5*$B$5*$B$7*D141^2</f>
        <v>274.28240740740733</v>
      </c>
      <c r="H141" s="3">
        <f>$B$4*$B$8*$B$6*COS(ATAN(C141/100))</f>
        <v>116.41758745965598</v>
      </c>
      <c r="I141" s="3">
        <f t="shared" ref="I141:I192" si="17">SUM(E141:H141)</f>
        <v>-3022.230483694444</v>
      </c>
      <c r="J141" s="3">
        <f>I141*D141/1000</f>
        <v>-71.358219753896606</v>
      </c>
      <c r="K141" s="3">
        <f>ABS(J141)</f>
        <v>71.358219753896606</v>
      </c>
      <c r="L141" s="3">
        <f>L140+AVERAGE(J140:J141)/(A141-A140)</f>
        <v>5573.9574902116874</v>
      </c>
      <c r="M141" s="3">
        <f>L141/3600*1000</f>
        <v>1548.3215250588021</v>
      </c>
      <c r="N141" s="6">
        <f>IF(J141&gt;=0,1,-1)</f>
        <v>-1</v>
      </c>
      <c r="O141" s="10"/>
      <c r="P141" s="3">
        <f>D141/$B$9</f>
        <v>39.351851851851855</v>
      </c>
      <c r="Q141" s="3">
        <f>I141*$B$9</f>
        <v>-1813.3382902166663</v>
      </c>
      <c r="R141">
        <f t="shared" ref="R141:R192" si="18">P141*$Q$4</f>
        <v>82.6388888888889</v>
      </c>
      <c r="S141">
        <f>Q141/$Q$4*1/($Q$5^N141)</f>
        <v>-733.97026032579345</v>
      </c>
      <c r="U141" s="3">
        <f>R141*$V$5</f>
        <v>357.82638888888897</v>
      </c>
      <c r="V141" s="3">
        <f>S141/$V$4</f>
        <v>-169.50814326230795</v>
      </c>
      <c r="W141" s="3">
        <f t="shared" ref="W141:W192" si="19">U141*V141</f>
        <v>-60654.486790812109</v>
      </c>
      <c r="X141" s="3">
        <f t="shared" ref="X141:X192" si="20">W141/$V$7^N141</f>
        <v>-57621.762451271505</v>
      </c>
      <c r="Y141">
        <f t="shared" ref="Y141:Y192" si="21">$V$6</f>
        <v>570</v>
      </c>
      <c r="Z141">
        <f t="shared" ref="Z141:Z192" si="22">X141/Y141</f>
        <v>-101.09081131802019</v>
      </c>
      <c r="AA141">
        <f t="shared" si="15"/>
        <v>2048.6295966825583</v>
      </c>
    </row>
    <row r="142" spans="1:27" x14ac:dyDescent="0.3">
      <c r="A142">
        <v>130</v>
      </c>
      <c r="B142">
        <v>80</v>
      </c>
      <c r="C142">
        <v>-15</v>
      </c>
      <c r="D142" s="3">
        <f t="shared" si="16"/>
        <v>22.222222222222221</v>
      </c>
      <c r="E142">
        <f>$B$4*(D143-D142)/(A143-A142)</f>
        <v>0</v>
      </c>
      <c r="F142">
        <f>$B$4*$B$8*SIN(ATAN(C142/100))</f>
        <v>-1746.26381189484</v>
      </c>
      <c r="G142" s="3">
        <f>0.5*$B$5*$B$7*D142^2</f>
        <v>242.96296296296293</v>
      </c>
      <c r="H142" s="3">
        <f>$B$4*$B$8*$B$6*COS(ATAN(C142/100))</f>
        <v>116.41758745965598</v>
      </c>
      <c r="I142" s="3">
        <f t="shared" si="17"/>
        <v>-1386.8832614722212</v>
      </c>
      <c r="J142" s="3">
        <f>I142*D142/1000</f>
        <v>-30.819628032716025</v>
      </c>
      <c r="K142" s="3">
        <f>ABS(J142)</f>
        <v>30.819628032716025</v>
      </c>
      <c r="L142" s="3">
        <f>L141+AVERAGE(J141:J142)/(A142-A141)</f>
        <v>5522.8685663183815</v>
      </c>
      <c r="M142" s="3">
        <f>L142/3600*1000</f>
        <v>1534.1301573106616</v>
      </c>
      <c r="N142" s="6">
        <f>IF(J142&gt;=0,1,-1)</f>
        <v>-1</v>
      </c>
      <c r="O142" s="10"/>
      <c r="P142" s="3">
        <f>D142/$B$9</f>
        <v>37.037037037037038</v>
      </c>
      <c r="Q142" s="3">
        <f>I142*$B$9</f>
        <v>-832.12995688333274</v>
      </c>
      <c r="R142">
        <f t="shared" si="18"/>
        <v>77.777777777777786</v>
      </c>
      <c r="S142">
        <f>Q142/$Q$4*1/($Q$5^N142)</f>
        <v>-336.81450635753941</v>
      </c>
      <c r="U142" s="3">
        <f>R142*$V$5</f>
        <v>336.77777777777783</v>
      </c>
      <c r="V142" s="3">
        <f>S142/$V$4</f>
        <v>-77.786260128761995</v>
      </c>
      <c r="W142" s="3">
        <f t="shared" si="19"/>
        <v>-26196.683827808625</v>
      </c>
      <c r="X142" s="3">
        <f t="shared" si="20"/>
        <v>-24886.849636418196</v>
      </c>
      <c r="Y142">
        <f t="shared" si="21"/>
        <v>570</v>
      </c>
      <c r="Z142">
        <f t="shared" si="22"/>
        <v>-43.661139713014379</v>
      </c>
      <c r="AA142">
        <f t="shared" ref="AA142:AA192" si="23">AA141+AVERAGE(X141:X142)*(A142-A141)/3600</f>
        <v>2037.1700672259346</v>
      </c>
    </row>
    <row r="143" spans="1:27" x14ac:dyDescent="0.3">
      <c r="A143">
        <v>131</v>
      </c>
      <c r="B143">
        <v>80</v>
      </c>
      <c r="C143">
        <v>-15</v>
      </c>
      <c r="D143" s="3">
        <f t="shared" si="16"/>
        <v>22.222222222222221</v>
      </c>
      <c r="E143">
        <f>$B$4*(D144-D143)/(A144-A143)</f>
        <v>0</v>
      </c>
      <c r="F143">
        <f>$B$4*$B$8*SIN(ATAN(C143/100))</f>
        <v>-1746.26381189484</v>
      </c>
      <c r="G143" s="3">
        <f>0.5*$B$5*$B$7*D143^2</f>
        <v>242.96296296296293</v>
      </c>
      <c r="H143" s="3">
        <f>$B$4*$B$8*$B$6*COS(ATAN(C143/100))</f>
        <v>116.41758745965598</v>
      </c>
      <c r="I143" s="3">
        <f t="shared" si="17"/>
        <v>-1386.8832614722212</v>
      </c>
      <c r="J143" s="3">
        <f>I143*D143/1000</f>
        <v>-30.819628032716025</v>
      </c>
      <c r="K143" s="3">
        <f>ABS(J143)</f>
        <v>30.819628032716025</v>
      </c>
      <c r="L143" s="3">
        <f>L142+AVERAGE(J142:J143)/(A143-A142)</f>
        <v>5492.0489382856658</v>
      </c>
      <c r="M143" s="3">
        <f>L143/3600*1000</f>
        <v>1525.5691495237959</v>
      </c>
      <c r="N143" s="6">
        <f>IF(J143&gt;=0,1,-1)</f>
        <v>-1</v>
      </c>
      <c r="O143" s="10"/>
      <c r="P143" s="3">
        <f>D143/$B$9</f>
        <v>37.037037037037038</v>
      </c>
      <c r="Q143" s="3">
        <f>I143*$B$9</f>
        <v>-832.12995688333274</v>
      </c>
      <c r="R143">
        <f t="shared" si="18"/>
        <v>77.777777777777786</v>
      </c>
      <c r="S143">
        <f>Q143/$Q$4*1/($Q$5^N143)</f>
        <v>-336.81450635753941</v>
      </c>
      <c r="U143" s="3">
        <f>R143*$V$5</f>
        <v>336.77777777777783</v>
      </c>
      <c r="V143" s="3">
        <f>S143/$V$4</f>
        <v>-77.786260128761995</v>
      </c>
      <c r="W143" s="3">
        <f t="shared" si="19"/>
        <v>-26196.683827808625</v>
      </c>
      <c r="X143" s="3">
        <f t="shared" si="20"/>
        <v>-24886.849636418196</v>
      </c>
      <c r="Y143">
        <f t="shared" si="21"/>
        <v>570</v>
      </c>
      <c r="Z143">
        <f t="shared" si="22"/>
        <v>-43.661139713014379</v>
      </c>
      <c r="AA143">
        <f t="shared" si="23"/>
        <v>2030.2570534380407</v>
      </c>
    </row>
    <row r="144" spans="1:27" x14ac:dyDescent="0.3">
      <c r="A144">
        <v>132</v>
      </c>
      <c r="B144">
        <v>80</v>
      </c>
      <c r="C144">
        <v>-15</v>
      </c>
      <c r="D144" s="3">
        <f t="shared" si="16"/>
        <v>22.222222222222221</v>
      </c>
      <c r="E144">
        <f>$B$4*(D145-D144)/(A145-A144)</f>
        <v>0</v>
      </c>
      <c r="F144">
        <f>$B$4*$B$8*SIN(ATAN(C144/100))</f>
        <v>-1746.26381189484</v>
      </c>
      <c r="G144" s="3">
        <f>0.5*$B$5*$B$7*D144^2</f>
        <v>242.96296296296293</v>
      </c>
      <c r="H144" s="3">
        <f>$B$4*$B$8*$B$6*COS(ATAN(C144/100))</f>
        <v>116.41758745965598</v>
      </c>
      <c r="I144" s="3">
        <f t="shared" si="17"/>
        <v>-1386.8832614722212</v>
      </c>
      <c r="J144" s="3">
        <f>I144*D144/1000</f>
        <v>-30.819628032716025</v>
      </c>
      <c r="K144" s="3">
        <f>ABS(J144)</f>
        <v>30.819628032716025</v>
      </c>
      <c r="L144" s="3">
        <f>L143+AVERAGE(J143:J144)/(A144-A143)</f>
        <v>5461.2293102529502</v>
      </c>
      <c r="M144" s="3">
        <f>L144/3600*1000</f>
        <v>1517.0081417369306</v>
      </c>
      <c r="N144" s="6">
        <f>IF(J144&gt;=0,1,-1)</f>
        <v>-1</v>
      </c>
      <c r="O144" s="10"/>
      <c r="P144" s="3">
        <f>D144/$B$9</f>
        <v>37.037037037037038</v>
      </c>
      <c r="Q144" s="3">
        <f>I144*$B$9</f>
        <v>-832.12995688333274</v>
      </c>
      <c r="R144">
        <f t="shared" si="18"/>
        <v>77.777777777777786</v>
      </c>
      <c r="S144">
        <f>Q144/$Q$4*1/($Q$5^N144)</f>
        <v>-336.81450635753941</v>
      </c>
      <c r="U144" s="3">
        <f>R144*$V$5</f>
        <v>336.77777777777783</v>
      </c>
      <c r="V144" s="3">
        <f>S144/$V$4</f>
        <v>-77.786260128761995</v>
      </c>
      <c r="W144" s="3">
        <f t="shared" si="19"/>
        <v>-26196.683827808625</v>
      </c>
      <c r="X144" s="3">
        <f t="shared" si="20"/>
        <v>-24886.849636418196</v>
      </c>
      <c r="Y144">
        <f t="shared" si="21"/>
        <v>570</v>
      </c>
      <c r="Z144">
        <f t="shared" si="22"/>
        <v>-43.661139713014379</v>
      </c>
      <c r="AA144">
        <f t="shared" si="23"/>
        <v>2023.3440396501467</v>
      </c>
    </row>
    <row r="145" spans="1:27" x14ac:dyDescent="0.3">
      <c r="A145">
        <v>133</v>
      </c>
      <c r="B145">
        <v>80</v>
      </c>
      <c r="C145">
        <v>-15</v>
      </c>
      <c r="D145" s="3">
        <f t="shared" si="16"/>
        <v>22.222222222222221</v>
      </c>
      <c r="E145">
        <f>$B$4*(D146-D145)/(A146-A145)</f>
        <v>0</v>
      </c>
      <c r="F145">
        <f>$B$4*$B$8*SIN(ATAN(C145/100))</f>
        <v>-1746.26381189484</v>
      </c>
      <c r="G145" s="3">
        <f>0.5*$B$5*$B$7*D145^2</f>
        <v>242.96296296296293</v>
      </c>
      <c r="H145" s="3">
        <f>$B$4*$B$8*$B$6*COS(ATAN(C145/100))</f>
        <v>116.41758745965598</v>
      </c>
      <c r="I145" s="3">
        <f t="shared" si="17"/>
        <v>-1386.8832614722212</v>
      </c>
      <c r="J145" s="3">
        <f>I145*D145/1000</f>
        <v>-30.819628032716025</v>
      </c>
      <c r="K145" s="3">
        <f>ABS(J145)</f>
        <v>30.819628032716025</v>
      </c>
      <c r="L145" s="3">
        <f>L144+AVERAGE(J144:J145)/(A145-A144)</f>
        <v>5430.4096822202346</v>
      </c>
      <c r="M145" s="3">
        <f>L145/3600*1000</f>
        <v>1508.4471339500651</v>
      </c>
      <c r="N145" s="6">
        <f>IF(J145&gt;=0,1,-1)</f>
        <v>-1</v>
      </c>
      <c r="O145" s="10"/>
      <c r="P145" s="3">
        <f>D145/$B$9</f>
        <v>37.037037037037038</v>
      </c>
      <c r="Q145" s="3">
        <f>I145*$B$9</f>
        <v>-832.12995688333274</v>
      </c>
      <c r="R145">
        <f t="shared" si="18"/>
        <v>77.777777777777786</v>
      </c>
      <c r="S145">
        <f>Q145/$Q$4*1/($Q$5^N145)</f>
        <v>-336.81450635753941</v>
      </c>
      <c r="U145" s="3">
        <f>R145*$V$5</f>
        <v>336.77777777777783</v>
      </c>
      <c r="V145" s="3">
        <f>S145/$V$4</f>
        <v>-77.786260128761995</v>
      </c>
      <c r="W145" s="3">
        <f t="shared" si="19"/>
        <v>-26196.683827808625</v>
      </c>
      <c r="X145" s="3">
        <f t="shared" si="20"/>
        <v>-24886.849636418196</v>
      </c>
      <c r="Y145">
        <f t="shared" si="21"/>
        <v>570</v>
      </c>
      <c r="Z145">
        <f t="shared" si="22"/>
        <v>-43.661139713014379</v>
      </c>
      <c r="AA145">
        <f t="shared" si="23"/>
        <v>2016.4310258622527</v>
      </c>
    </row>
    <row r="146" spans="1:27" x14ac:dyDescent="0.3">
      <c r="A146">
        <v>134</v>
      </c>
      <c r="B146">
        <v>80</v>
      </c>
      <c r="C146">
        <v>-15</v>
      </c>
      <c r="D146" s="3">
        <f t="shared" si="16"/>
        <v>22.222222222222221</v>
      </c>
      <c r="E146">
        <f>$B$4*(D147-D146)/(A147-A146)</f>
        <v>0</v>
      </c>
      <c r="F146">
        <f>$B$4*$B$8*SIN(ATAN(C146/100))</f>
        <v>-1746.26381189484</v>
      </c>
      <c r="G146" s="3">
        <f>0.5*$B$5*$B$7*D146^2</f>
        <v>242.96296296296293</v>
      </c>
      <c r="H146" s="3">
        <f>$B$4*$B$8*$B$6*COS(ATAN(C146/100))</f>
        <v>116.41758745965598</v>
      </c>
      <c r="I146" s="3">
        <f t="shared" si="17"/>
        <v>-1386.8832614722212</v>
      </c>
      <c r="J146" s="3">
        <f>I146*D146/1000</f>
        <v>-30.819628032716025</v>
      </c>
      <c r="K146" s="3">
        <f>ABS(J146)</f>
        <v>30.819628032716025</v>
      </c>
      <c r="L146" s="3">
        <f>L145+AVERAGE(J145:J146)/(A146-A145)</f>
        <v>5399.5900541875189</v>
      </c>
      <c r="M146" s="3">
        <f>L146/3600*1000</f>
        <v>1499.8861261631996</v>
      </c>
      <c r="N146" s="6">
        <f>IF(J146&gt;=0,1,-1)</f>
        <v>-1</v>
      </c>
      <c r="O146" s="10"/>
      <c r="P146" s="3">
        <f>D146/$B$9</f>
        <v>37.037037037037038</v>
      </c>
      <c r="Q146" s="3">
        <f>I146*$B$9</f>
        <v>-832.12995688333274</v>
      </c>
      <c r="R146">
        <f t="shared" si="18"/>
        <v>77.777777777777786</v>
      </c>
      <c r="S146">
        <f>Q146/$Q$4*1/($Q$5^N146)</f>
        <v>-336.81450635753941</v>
      </c>
      <c r="U146" s="3">
        <f>R146*$V$5</f>
        <v>336.77777777777783</v>
      </c>
      <c r="V146" s="3">
        <f>S146/$V$4</f>
        <v>-77.786260128761995</v>
      </c>
      <c r="W146" s="3">
        <f t="shared" si="19"/>
        <v>-26196.683827808625</v>
      </c>
      <c r="X146" s="3">
        <f t="shared" si="20"/>
        <v>-24886.849636418196</v>
      </c>
      <c r="Y146">
        <f t="shared" si="21"/>
        <v>570</v>
      </c>
      <c r="Z146">
        <f t="shared" si="22"/>
        <v>-43.661139713014379</v>
      </c>
      <c r="AA146">
        <f t="shared" si="23"/>
        <v>2009.5180120743587</v>
      </c>
    </row>
    <row r="147" spans="1:27" x14ac:dyDescent="0.3">
      <c r="A147">
        <v>135</v>
      </c>
      <c r="B147">
        <v>80</v>
      </c>
      <c r="C147">
        <v>-15</v>
      </c>
      <c r="D147" s="3">
        <f t="shared" si="16"/>
        <v>22.222222222222221</v>
      </c>
      <c r="E147">
        <f>$B$4*(D148-D147)/(A148-A147)</f>
        <v>0</v>
      </c>
      <c r="F147">
        <f>$B$4*$B$8*SIN(ATAN(C147/100))</f>
        <v>-1746.26381189484</v>
      </c>
      <c r="G147" s="3">
        <f>0.5*$B$5*$B$7*D147^2</f>
        <v>242.96296296296293</v>
      </c>
      <c r="H147" s="3">
        <f>$B$4*$B$8*$B$6*COS(ATAN(C147/100))</f>
        <v>116.41758745965598</v>
      </c>
      <c r="I147" s="3">
        <f t="shared" si="17"/>
        <v>-1386.8832614722212</v>
      </c>
      <c r="J147" s="3">
        <f>I147*D147/1000</f>
        <v>-30.819628032716025</v>
      </c>
      <c r="K147" s="3">
        <f>ABS(J147)</f>
        <v>30.819628032716025</v>
      </c>
      <c r="L147" s="3">
        <f>L146+AVERAGE(J146:J147)/(A147-A146)</f>
        <v>5368.7704261548033</v>
      </c>
      <c r="M147" s="3">
        <f>L147/3600*1000</f>
        <v>1491.3251183763343</v>
      </c>
      <c r="N147" s="6">
        <f>IF(J147&gt;=0,1,-1)</f>
        <v>-1</v>
      </c>
      <c r="O147" s="10"/>
      <c r="P147" s="3">
        <f>D147/$B$9</f>
        <v>37.037037037037038</v>
      </c>
      <c r="Q147" s="3">
        <f>I147*$B$9</f>
        <v>-832.12995688333274</v>
      </c>
      <c r="R147">
        <f t="shared" si="18"/>
        <v>77.777777777777786</v>
      </c>
      <c r="S147">
        <f>Q147/$Q$4*1/($Q$5^N147)</f>
        <v>-336.81450635753941</v>
      </c>
      <c r="U147" s="3">
        <f>R147*$V$5</f>
        <v>336.77777777777783</v>
      </c>
      <c r="V147" s="3">
        <f>S147/$V$4</f>
        <v>-77.786260128761995</v>
      </c>
      <c r="W147" s="3">
        <f t="shared" si="19"/>
        <v>-26196.683827808625</v>
      </c>
      <c r="X147" s="3">
        <f t="shared" si="20"/>
        <v>-24886.849636418196</v>
      </c>
      <c r="Y147">
        <f t="shared" si="21"/>
        <v>570</v>
      </c>
      <c r="Z147">
        <f t="shared" si="22"/>
        <v>-43.661139713014379</v>
      </c>
      <c r="AA147">
        <f t="shared" si="23"/>
        <v>2002.6049982864647</v>
      </c>
    </row>
    <row r="148" spans="1:27" x14ac:dyDescent="0.3">
      <c r="A148">
        <v>136</v>
      </c>
      <c r="B148">
        <v>80</v>
      </c>
      <c r="C148">
        <v>-15</v>
      </c>
      <c r="D148" s="3">
        <f t="shared" si="16"/>
        <v>22.222222222222221</v>
      </c>
      <c r="E148">
        <f>$B$4*(D149-D148)/(A149-A148)</f>
        <v>0</v>
      </c>
      <c r="F148">
        <f>$B$4*$B$8*SIN(ATAN(C148/100))</f>
        <v>-1746.26381189484</v>
      </c>
      <c r="G148" s="3">
        <f>0.5*$B$5*$B$7*D148^2</f>
        <v>242.96296296296293</v>
      </c>
      <c r="H148" s="3">
        <f>$B$4*$B$8*$B$6*COS(ATAN(C148/100))</f>
        <v>116.41758745965598</v>
      </c>
      <c r="I148" s="3">
        <f t="shared" si="17"/>
        <v>-1386.8832614722212</v>
      </c>
      <c r="J148" s="3">
        <f>I148*D148/1000</f>
        <v>-30.819628032716025</v>
      </c>
      <c r="K148" s="3">
        <f>ABS(J148)</f>
        <v>30.819628032716025</v>
      </c>
      <c r="L148" s="3">
        <f>L147+AVERAGE(J147:J148)/(A148-A147)</f>
        <v>5337.9507981220877</v>
      </c>
      <c r="M148" s="3">
        <f>L148/3600*1000</f>
        <v>1482.7641105894688</v>
      </c>
      <c r="N148" s="6">
        <f>IF(J148&gt;=0,1,-1)</f>
        <v>-1</v>
      </c>
      <c r="O148" s="10"/>
      <c r="P148" s="3">
        <f>D148/$B$9</f>
        <v>37.037037037037038</v>
      </c>
      <c r="Q148" s="3">
        <f>I148*$B$9</f>
        <v>-832.12995688333274</v>
      </c>
      <c r="R148">
        <f t="shared" si="18"/>
        <v>77.777777777777786</v>
      </c>
      <c r="S148">
        <f>Q148/$Q$4*1/($Q$5^N148)</f>
        <v>-336.81450635753941</v>
      </c>
      <c r="U148" s="3">
        <f>R148*$V$5</f>
        <v>336.77777777777783</v>
      </c>
      <c r="V148" s="3">
        <f>S148/$V$4</f>
        <v>-77.786260128761995</v>
      </c>
      <c r="W148" s="3">
        <f t="shared" si="19"/>
        <v>-26196.683827808625</v>
      </c>
      <c r="X148" s="3">
        <f t="shared" si="20"/>
        <v>-24886.849636418196</v>
      </c>
      <c r="Y148">
        <f t="shared" si="21"/>
        <v>570</v>
      </c>
      <c r="Z148">
        <f t="shared" si="22"/>
        <v>-43.661139713014379</v>
      </c>
      <c r="AA148">
        <f t="shared" si="23"/>
        <v>1995.6919844985707</v>
      </c>
    </row>
    <row r="149" spans="1:27" x14ac:dyDescent="0.3">
      <c r="A149">
        <v>137</v>
      </c>
      <c r="B149">
        <v>80</v>
      </c>
      <c r="C149">
        <v>-15</v>
      </c>
      <c r="D149" s="3">
        <f t="shared" si="16"/>
        <v>22.222222222222221</v>
      </c>
      <c r="E149">
        <f>$B$4*(D150-D149)/(A150-A149)</f>
        <v>0</v>
      </c>
      <c r="F149">
        <f>$B$4*$B$8*SIN(ATAN(C149/100))</f>
        <v>-1746.26381189484</v>
      </c>
      <c r="G149" s="3">
        <f>0.5*$B$5*$B$7*D149^2</f>
        <v>242.96296296296293</v>
      </c>
      <c r="H149" s="3">
        <f>$B$4*$B$8*$B$6*COS(ATAN(C149/100))</f>
        <v>116.41758745965598</v>
      </c>
      <c r="I149" s="3">
        <f t="shared" si="17"/>
        <v>-1386.8832614722212</v>
      </c>
      <c r="J149" s="3">
        <f>I149*D149/1000</f>
        <v>-30.819628032716025</v>
      </c>
      <c r="K149" s="3">
        <f>ABS(J149)</f>
        <v>30.819628032716025</v>
      </c>
      <c r="L149" s="3">
        <f>L148+AVERAGE(J148:J149)/(A149-A148)</f>
        <v>5307.1311700893721</v>
      </c>
      <c r="M149" s="3">
        <f>L149/3600*1000</f>
        <v>1474.2031028026033</v>
      </c>
      <c r="N149" s="6">
        <f>IF(J149&gt;=0,1,-1)</f>
        <v>-1</v>
      </c>
      <c r="O149" s="10"/>
      <c r="P149" s="3">
        <f>D149/$B$9</f>
        <v>37.037037037037038</v>
      </c>
      <c r="Q149" s="3">
        <f>I149*$B$9</f>
        <v>-832.12995688333274</v>
      </c>
      <c r="R149">
        <f t="shared" si="18"/>
        <v>77.777777777777786</v>
      </c>
      <c r="S149">
        <f>Q149/$Q$4*1/($Q$5^N149)</f>
        <v>-336.81450635753941</v>
      </c>
      <c r="U149" s="3">
        <f>R149*$V$5</f>
        <v>336.77777777777783</v>
      </c>
      <c r="V149" s="3">
        <f>S149/$V$4</f>
        <v>-77.786260128761995</v>
      </c>
      <c r="W149" s="3">
        <f t="shared" si="19"/>
        <v>-26196.683827808625</v>
      </c>
      <c r="X149" s="3">
        <f t="shared" si="20"/>
        <v>-24886.849636418196</v>
      </c>
      <c r="Y149">
        <f t="shared" si="21"/>
        <v>570</v>
      </c>
      <c r="Z149">
        <f t="shared" si="22"/>
        <v>-43.661139713014379</v>
      </c>
      <c r="AA149">
        <f t="shared" si="23"/>
        <v>1988.7789707106767</v>
      </c>
    </row>
    <row r="150" spans="1:27" x14ac:dyDescent="0.3">
      <c r="A150">
        <v>138</v>
      </c>
      <c r="B150">
        <v>80</v>
      </c>
      <c r="C150">
        <v>-15</v>
      </c>
      <c r="D150" s="3">
        <f t="shared" si="16"/>
        <v>22.222222222222221</v>
      </c>
      <c r="E150">
        <f>$B$4*(D151-D150)/(A151-A150)</f>
        <v>0</v>
      </c>
      <c r="F150">
        <f>$B$4*$B$8*SIN(ATAN(C150/100))</f>
        <v>-1746.26381189484</v>
      </c>
      <c r="G150" s="3">
        <f>0.5*$B$5*$B$7*D150^2</f>
        <v>242.96296296296293</v>
      </c>
      <c r="H150" s="3">
        <f>$B$4*$B$8*$B$6*COS(ATAN(C150/100))</f>
        <v>116.41758745965598</v>
      </c>
      <c r="I150" s="3">
        <f t="shared" si="17"/>
        <v>-1386.8832614722212</v>
      </c>
      <c r="J150" s="3">
        <f>I150*D150/1000</f>
        <v>-30.819628032716025</v>
      </c>
      <c r="K150" s="3">
        <f>ABS(J150)</f>
        <v>30.819628032716025</v>
      </c>
      <c r="L150" s="3">
        <f>L149+AVERAGE(J149:J150)/(A150-A149)</f>
        <v>5276.3115420566564</v>
      </c>
      <c r="M150" s="3">
        <f>L150/3600*1000</f>
        <v>1465.6420950157378</v>
      </c>
      <c r="N150" s="6">
        <f>IF(J150&gt;=0,1,-1)</f>
        <v>-1</v>
      </c>
      <c r="O150" s="10"/>
      <c r="P150" s="3">
        <f>D150/$B$9</f>
        <v>37.037037037037038</v>
      </c>
      <c r="Q150" s="3">
        <f>I150*$B$9</f>
        <v>-832.12995688333274</v>
      </c>
      <c r="R150">
        <f t="shared" si="18"/>
        <v>77.777777777777786</v>
      </c>
      <c r="S150">
        <f>Q150/$Q$4*1/($Q$5^N150)</f>
        <v>-336.81450635753941</v>
      </c>
      <c r="U150" s="3">
        <f>R150*$V$5</f>
        <v>336.77777777777783</v>
      </c>
      <c r="V150" s="3">
        <f>S150/$V$4</f>
        <v>-77.786260128761995</v>
      </c>
      <c r="W150" s="3">
        <f t="shared" si="19"/>
        <v>-26196.683827808625</v>
      </c>
      <c r="X150" s="3">
        <f t="shared" si="20"/>
        <v>-24886.849636418196</v>
      </c>
      <c r="Y150">
        <f t="shared" si="21"/>
        <v>570</v>
      </c>
      <c r="Z150">
        <f t="shared" si="22"/>
        <v>-43.661139713014379</v>
      </c>
      <c r="AA150">
        <f t="shared" si="23"/>
        <v>1981.8659569227827</v>
      </c>
    </row>
    <row r="151" spans="1:27" x14ac:dyDescent="0.3">
      <c r="A151">
        <v>139</v>
      </c>
      <c r="B151">
        <v>80</v>
      </c>
      <c r="C151">
        <v>-15</v>
      </c>
      <c r="D151" s="3">
        <f t="shared" si="16"/>
        <v>22.222222222222221</v>
      </c>
      <c r="E151">
        <f>$B$4*(D152-D151)/(A152-A151)</f>
        <v>0</v>
      </c>
      <c r="F151">
        <f>$B$4*$B$8*SIN(ATAN(C151/100))</f>
        <v>-1746.26381189484</v>
      </c>
      <c r="G151" s="3">
        <f>0.5*$B$5*$B$7*D151^2</f>
        <v>242.96296296296293</v>
      </c>
      <c r="H151" s="3">
        <f>$B$4*$B$8*$B$6*COS(ATAN(C151/100))</f>
        <v>116.41758745965598</v>
      </c>
      <c r="I151" s="3">
        <f t="shared" si="17"/>
        <v>-1386.8832614722212</v>
      </c>
      <c r="J151" s="3">
        <f>I151*D151/1000</f>
        <v>-30.819628032716025</v>
      </c>
      <c r="K151" s="3">
        <f>ABS(J151)</f>
        <v>30.819628032716025</v>
      </c>
      <c r="L151" s="3">
        <f>L150+AVERAGE(J150:J151)/(A151-A150)</f>
        <v>5245.4919140239408</v>
      </c>
      <c r="M151" s="3">
        <f>L151/3600*1000</f>
        <v>1457.0810872288723</v>
      </c>
      <c r="N151" s="6">
        <f>IF(J151&gt;=0,1,-1)</f>
        <v>-1</v>
      </c>
      <c r="O151" s="10"/>
      <c r="P151" s="3">
        <f>D151/$B$9</f>
        <v>37.037037037037038</v>
      </c>
      <c r="Q151" s="3">
        <f>I151*$B$9</f>
        <v>-832.12995688333274</v>
      </c>
      <c r="R151">
        <f t="shared" si="18"/>
        <v>77.777777777777786</v>
      </c>
      <c r="S151">
        <f>Q151/$Q$4*1/($Q$5^N151)</f>
        <v>-336.81450635753941</v>
      </c>
      <c r="U151" s="3">
        <f>R151*$V$5</f>
        <v>336.77777777777783</v>
      </c>
      <c r="V151" s="3">
        <f>S151/$V$4</f>
        <v>-77.786260128761995</v>
      </c>
      <c r="W151" s="3">
        <f t="shared" si="19"/>
        <v>-26196.683827808625</v>
      </c>
      <c r="X151" s="3">
        <f t="shared" si="20"/>
        <v>-24886.849636418196</v>
      </c>
      <c r="Y151">
        <f t="shared" si="21"/>
        <v>570</v>
      </c>
      <c r="Z151">
        <f t="shared" si="22"/>
        <v>-43.661139713014379</v>
      </c>
      <c r="AA151">
        <f t="shared" si="23"/>
        <v>1974.9529431348888</v>
      </c>
    </row>
    <row r="152" spans="1:27" x14ac:dyDescent="0.3">
      <c r="A152">
        <v>140</v>
      </c>
      <c r="B152">
        <v>80</v>
      </c>
      <c r="C152">
        <v>-15</v>
      </c>
      <c r="D152" s="3">
        <f t="shared" si="16"/>
        <v>22.222222222222221</v>
      </c>
      <c r="E152">
        <f>$B$4*(D153-D152)/(A153-A152)</f>
        <v>0</v>
      </c>
      <c r="F152">
        <f>$B$4*$B$8*SIN(ATAN(C152/100))</f>
        <v>-1746.26381189484</v>
      </c>
      <c r="G152" s="3">
        <f>0.5*$B$5*$B$7*D152^2</f>
        <v>242.96296296296293</v>
      </c>
      <c r="H152" s="3">
        <f>$B$4*$B$8*$B$6*COS(ATAN(C152/100))</f>
        <v>116.41758745965598</v>
      </c>
      <c r="I152" s="3">
        <f t="shared" si="17"/>
        <v>-1386.8832614722212</v>
      </c>
      <c r="J152" s="3">
        <f>I152*D152/1000</f>
        <v>-30.819628032716025</v>
      </c>
      <c r="K152" s="3">
        <f>ABS(J152)</f>
        <v>30.819628032716025</v>
      </c>
      <c r="L152" s="3">
        <f>L151+AVERAGE(J151:J152)/(A152-A151)</f>
        <v>5214.6722859912252</v>
      </c>
      <c r="M152" s="3">
        <f>L152/3600*1000</f>
        <v>1448.520079442007</v>
      </c>
      <c r="N152" s="6">
        <f>IF(J152&gt;=0,1,-1)</f>
        <v>-1</v>
      </c>
      <c r="O152" s="10"/>
      <c r="P152" s="3">
        <f>D152/$B$9</f>
        <v>37.037037037037038</v>
      </c>
      <c r="Q152" s="3">
        <f>I152*$B$9</f>
        <v>-832.12995688333274</v>
      </c>
      <c r="R152">
        <f t="shared" si="18"/>
        <v>77.777777777777786</v>
      </c>
      <c r="S152">
        <f>Q152/$Q$4*1/($Q$5^N152)</f>
        <v>-336.81450635753941</v>
      </c>
      <c r="U152" s="3">
        <f>R152*$V$5</f>
        <v>336.77777777777783</v>
      </c>
      <c r="V152" s="3">
        <f>S152/$V$4</f>
        <v>-77.786260128761995</v>
      </c>
      <c r="W152" s="3">
        <f t="shared" si="19"/>
        <v>-26196.683827808625</v>
      </c>
      <c r="X152" s="3">
        <f t="shared" si="20"/>
        <v>-24886.849636418196</v>
      </c>
      <c r="Y152">
        <f t="shared" si="21"/>
        <v>570</v>
      </c>
      <c r="Z152">
        <f t="shared" si="22"/>
        <v>-43.661139713014379</v>
      </c>
      <c r="AA152">
        <f t="shared" si="23"/>
        <v>1968.0399293469948</v>
      </c>
    </row>
    <row r="153" spans="1:27" x14ac:dyDescent="0.3">
      <c r="A153">
        <v>141</v>
      </c>
      <c r="B153">
        <v>80</v>
      </c>
      <c r="C153">
        <v>-15</v>
      </c>
      <c r="D153" s="3">
        <f t="shared" si="16"/>
        <v>22.222222222222221</v>
      </c>
      <c r="E153">
        <f>$B$4*(D154-D153)/(A154-A153)</f>
        <v>0</v>
      </c>
      <c r="F153">
        <f>$B$4*$B$8*SIN(ATAN(C153/100))</f>
        <v>-1746.26381189484</v>
      </c>
      <c r="G153" s="3">
        <f>0.5*$B$5*$B$7*D153^2</f>
        <v>242.96296296296293</v>
      </c>
      <c r="H153" s="3">
        <f>$B$4*$B$8*$B$6*COS(ATAN(C153/100))</f>
        <v>116.41758745965598</v>
      </c>
      <c r="I153" s="3">
        <f t="shared" si="17"/>
        <v>-1386.8832614722212</v>
      </c>
      <c r="J153" s="3">
        <f>I153*D153/1000</f>
        <v>-30.819628032716025</v>
      </c>
      <c r="K153" s="3">
        <f>ABS(J153)</f>
        <v>30.819628032716025</v>
      </c>
      <c r="L153" s="3">
        <f>L152+AVERAGE(J152:J153)/(A153-A152)</f>
        <v>5183.8526579585096</v>
      </c>
      <c r="M153" s="3">
        <f>L153/3600*1000</f>
        <v>1439.9590716551415</v>
      </c>
      <c r="N153" s="6">
        <f>IF(J153&gt;=0,1,-1)</f>
        <v>-1</v>
      </c>
      <c r="O153" s="10"/>
      <c r="P153" s="3">
        <f>D153/$B$9</f>
        <v>37.037037037037038</v>
      </c>
      <c r="Q153" s="3">
        <f>I153*$B$9</f>
        <v>-832.12995688333274</v>
      </c>
      <c r="R153">
        <f t="shared" si="18"/>
        <v>77.777777777777786</v>
      </c>
      <c r="S153">
        <f>Q153/$Q$4*1/($Q$5^N153)</f>
        <v>-336.81450635753941</v>
      </c>
      <c r="U153" s="3">
        <f>R153*$V$5</f>
        <v>336.77777777777783</v>
      </c>
      <c r="V153" s="3">
        <f>S153/$V$4</f>
        <v>-77.786260128761995</v>
      </c>
      <c r="W153" s="3">
        <f t="shared" si="19"/>
        <v>-26196.683827808625</v>
      </c>
      <c r="X153" s="3">
        <f t="shared" si="20"/>
        <v>-24886.849636418196</v>
      </c>
      <c r="Y153">
        <f t="shared" si="21"/>
        <v>570</v>
      </c>
      <c r="Z153">
        <f t="shared" si="22"/>
        <v>-43.661139713014379</v>
      </c>
      <c r="AA153">
        <f t="shared" si="23"/>
        <v>1961.1269155591008</v>
      </c>
    </row>
    <row r="154" spans="1:27" x14ac:dyDescent="0.3">
      <c r="A154">
        <v>142</v>
      </c>
      <c r="B154">
        <v>80</v>
      </c>
      <c r="C154">
        <v>-15</v>
      </c>
      <c r="D154" s="3">
        <f t="shared" si="16"/>
        <v>22.222222222222221</v>
      </c>
      <c r="E154">
        <f>$B$4*(D155-D154)/(A155-A154)</f>
        <v>0</v>
      </c>
      <c r="F154">
        <f>$B$4*$B$8*SIN(ATAN(C154/100))</f>
        <v>-1746.26381189484</v>
      </c>
      <c r="G154" s="3">
        <f>0.5*$B$5*$B$7*D154^2</f>
        <v>242.96296296296293</v>
      </c>
      <c r="H154" s="3">
        <f>$B$4*$B$8*$B$6*COS(ATAN(C154/100))</f>
        <v>116.41758745965598</v>
      </c>
      <c r="I154" s="3">
        <f t="shared" si="17"/>
        <v>-1386.8832614722212</v>
      </c>
      <c r="J154" s="3">
        <f>I154*D154/1000</f>
        <v>-30.819628032716025</v>
      </c>
      <c r="K154" s="3">
        <f>ABS(J154)</f>
        <v>30.819628032716025</v>
      </c>
      <c r="L154" s="3">
        <f>L153+AVERAGE(J153:J154)/(A154-A153)</f>
        <v>5153.0330299257939</v>
      </c>
      <c r="M154" s="3">
        <f>L154/3600*1000</f>
        <v>1431.3980638682763</v>
      </c>
      <c r="N154" s="6">
        <f>IF(J154&gt;=0,1,-1)</f>
        <v>-1</v>
      </c>
      <c r="O154" s="10"/>
      <c r="P154" s="3">
        <f>D154/$B$9</f>
        <v>37.037037037037038</v>
      </c>
      <c r="Q154" s="3">
        <f>I154*$B$9</f>
        <v>-832.12995688333274</v>
      </c>
      <c r="R154">
        <f t="shared" si="18"/>
        <v>77.777777777777786</v>
      </c>
      <c r="S154">
        <f>Q154/$Q$4*1/($Q$5^N154)</f>
        <v>-336.81450635753941</v>
      </c>
      <c r="U154" s="3">
        <f>R154*$V$5</f>
        <v>336.77777777777783</v>
      </c>
      <c r="V154" s="3">
        <f>S154/$V$4</f>
        <v>-77.786260128761995</v>
      </c>
      <c r="W154" s="3">
        <f t="shared" si="19"/>
        <v>-26196.683827808625</v>
      </c>
      <c r="X154" s="3">
        <f t="shared" si="20"/>
        <v>-24886.849636418196</v>
      </c>
      <c r="Y154">
        <f t="shared" si="21"/>
        <v>570</v>
      </c>
      <c r="Z154">
        <f t="shared" si="22"/>
        <v>-43.661139713014379</v>
      </c>
      <c r="AA154">
        <f t="shared" si="23"/>
        <v>1954.2139017712068</v>
      </c>
    </row>
    <row r="155" spans="1:27" x14ac:dyDescent="0.3">
      <c r="A155">
        <v>143</v>
      </c>
      <c r="B155">
        <v>80</v>
      </c>
      <c r="C155">
        <v>-15</v>
      </c>
      <c r="D155" s="3">
        <f t="shared" si="16"/>
        <v>22.222222222222221</v>
      </c>
      <c r="E155">
        <f>$B$4*(D156-D155)/(A156-A155)</f>
        <v>0</v>
      </c>
      <c r="F155">
        <f>$B$4*$B$8*SIN(ATAN(C155/100))</f>
        <v>-1746.26381189484</v>
      </c>
      <c r="G155" s="3">
        <f>0.5*$B$5*$B$7*D155^2</f>
        <v>242.96296296296293</v>
      </c>
      <c r="H155" s="3">
        <f>$B$4*$B$8*$B$6*COS(ATAN(C155/100))</f>
        <v>116.41758745965598</v>
      </c>
      <c r="I155" s="3">
        <f t="shared" si="17"/>
        <v>-1386.8832614722212</v>
      </c>
      <c r="J155" s="3">
        <f>I155*D155/1000</f>
        <v>-30.819628032716025</v>
      </c>
      <c r="K155" s="3">
        <f>ABS(J155)</f>
        <v>30.819628032716025</v>
      </c>
      <c r="L155" s="3">
        <f>L154+AVERAGE(J154:J155)/(A155-A154)</f>
        <v>5122.2134018930783</v>
      </c>
      <c r="M155" s="3">
        <f>L155/3600*1000</f>
        <v>1422.8370560814105</v>
      </c>
      <c r="N155" s="6">
        <f>IF(J155&gt;=0,1,-1)</f>
        <v>-1</v>
      </c>
      <c r="O155" s="10"/>
      <c r="P155" s="3">
        <f>D155/$B$9</f>
        <v>37.037037037037038</v>
      </c>
      <c r="Q155" s="3">
        <f>I155*$B$9</f>
        <v>-832.12995688333274</v>
      </c>
      <c r="R155">
        <f t="shared" si="18"/>
        <v>77.777777777777786</v>
      </c>
      <c r="S155">
        <f>Q155/$Q$4*1/($Q$5^N155)</f>
        <v>-336.81450635753941</v>
      </c>
      <c r="U155" s="3">
        <f>R155*$V$5</f>
        <v>336.77777777777783</v>
      </c>
      <c r="V155" s="3">
        <f>S155/$V$4</f>
        <v>-77.786260128761995</v>
      </c>
      <c r="W155" s="3">
        <f t="shared" si="19"/>
        <v>-26196.683827808625</v>
      </c>
      <c r="X155" s="3">
        <f t="shared" si="20"/>
        <v>-24886.849636418196</v>
      </c>
      <c r="Y155">
        <f t="shared" si="21"/>
        <v>570</v>
      </c>
      <c r="Z155">
        <f t="shared" si="22"/>
        <v>-43.661139713014379</v>
      </c>
      <c r="AA155">
        <f t="shared" si="23"/>
        <v>1947.3008879833128</v>
      </c>
    </row>
    <row r="156" spans="1:27" x14ac:dyDescent="0.3">
      <c r="A156">
        <v>144</v>
      </c>
      <c r="B156">
        <v>80</v>
      </c>
      <c r="C156">
        <v>-15</v>
      </c>
      <c r="D156" s="3">
        <f t="shared" si="16"/>
        <v>22.222222222222221</v>
      </c>
      <c r="E156">
        <f>$B$4*(D157-D156)/(A157-A156)</f>
        <v>0</v>
      </c>
      <c r="F156">
        <f>$B$4*$B$8*SIN(ATAN(C156/100))</f>
        <v>-1746.26381189484</v>
      </c>
      <c r="G156" s="3">
        <f>0.5*$B$5*$B$7*D156^2</f>
        <v>242.96296296296293</v>
      </c>
      <c r="H156" s="3">
        <f>$B$4*$B$8*$B$6*COS(ATAN(C156/100))</f>
        <v>116.41758745965598</v>
      </c>
      <c r="I156" s="3">
        <f t="shared" si="17"/>
        <v>-1386.8832614722212</v>
      </c>
      <c r="J156" s="3">
        <f>I156*D156/1000</f>
        <v>-30.819628032716025</v>
      </c>
      <c r="K156" s="3">
        <f>ABS(J156)</f>
        <v>30.819628032716025</v>
      </c>
      <c r="L156" s="3">
        <f>L155+AVERAGE(J155:J156)/(A156-A155)</f>
        <v>5091.3937738603627</v>
      </c>
      <c r="M156" s="3">
        <f>L156/3600*1000</f>
        <v>1414.276048294545</v>
      </c>
      <c r="N156" s="6">
        <f>IF(J156&gt;=0,1,-1)</f>
        <v>-1</v>
      </c>
      <c r="O156" s="10"/>
      <c r="P156" s="3">
        <f>D156/$B$9</f>
        <v>37.037037037037038</v>
      </c>
      <c r="Q156" s="3">
        <f>I156*$B$9</f>
        <v>-832.12995688333274</v>
      </c>
      <c r="R156">
        <f t="shared" si="18"/>
        <v>77.777777777777786</v>
      </c>
      <c r="S156">
        <f>Q156/$Q$4*1/($Q$5^N156)</f>
        <v>-336.81450635753941</v>
      </c>
      <c r="U156" s="3">
        <f>R156*$V$5</f>
        <v>336.77777777777783</v>
      </c>
      <c r="V156" s="3">
        <f>S156/$V$4</f>
        <v>-77.786260128761995</v>
      </c>
      <c r="W156" s="3">
        <f t="shared" si="19"/>
        <v>-26196.683827808625</v>
      </c>
      <c r="X156" s="3">
        <f t="shared" si="20"/>
        <v>-24886.849636418196</v>
      </c>
      <c r="Y156">
        <f t="shared" si="21"/>
        <v>570</v>
      </c>
      <c r="Z156">
        <f t="shared" si="22"/>
        <v>-43.661139713014379</v>
      </c>
      <c r="AA156">
        <f t="shared" si="23"/>
        <v>1940.3878741954188</v>
      </c>
    </row>
    <row r="157" spans="1:27" x14ac:dyDescent="0.3">
      <c r="A157">
        <v>145</v>
      </c>
      <c r="B157">
        <v>80</v>
      </c>
      <c r="C157">
        <v>-15</v>
      </c>
      <c r="D157" s="3">
        <f t="shared" si="16"/>
        <v>22.222222222222221</v>
      </c>
      <c r="E157">
        <f>$B$4*(D158-D157)/(A158-A157)</f>
        <v>0</v>
      </c>
      <c r="F157">
        <f>$B$4*$B$8*SIN(ATAN(C157/100))</f>
        <v>-1746.26381189484</v>
      </c>
      <c r="G157" s="3">
        <f>0.5*$B$5*$B$7*D157^2</f>
        <v>242.96296296296293</v>
      </c>
      <c r="H157" s="3">
        <f>$B$4*$B$8*$B$6*COS(ATAN(C157/100))</f>
        <v>116.41758745965598</v>
      </c>
      <c r="I157" s="3">
        <f t="shared" si="17"/>
        <v>-1386.8832614722212</v>
      </c>
      <c r="J157" s="3">
        <f>I157*D157/1000</f>
        <v>-30.819628032716025</v>
      </c>
      <c r="K157" s="3">
        <f>ABS(J157)</f>
        <v>30.819628032716025</v>
      </c>
      <c r="L157" s="3">
        <f>L156+AVERAGE(J156:J157)/(A157-A156)</f>
        <v>5060.574145827647</v>
      </c>
      <c r="M157" s="3">
        <f>L157/3600*1000</f>
        <v>1405.7150405076798</v>
      </c>
      <c r="N157" s="6">
        <f>IF(J157&gt;=0,1,-1)</f>
        <v>-1</v>
      </c>
      <c r="O157" s="10"/>
      <c r="P157" s="3">
        <f>D157/$B$9</f>
        <v>37.037037037037038</v>
      </c>
      <c r="Q157" s="3">
        <f>I157*$B$9</f>
        <v>-832.12995688333274</v>
      </c>
      <c r="R157">
        <f t="shared" si="18"/>
        <v>77.777777777777786</v>
      </c>
      <c r="S157">
        <f>Q157/$Q$4*1/($Q$5^N157)</f>
        <v>-336.81450635753941</v>
      </c>
      <c r="U157" s="3">
        <f>R157*$V$5</f>
        <v>336.77777777777783</v>
      </c>
      <c r="V157" s="3">
        <f>S157/$V$4</f>
        <v>-77.786260128761995</v>
      </c>
      <c r="W157" s="3">
        <f t="shared" si="19"/>
        <v>-26196.683827808625</v>
      </c>
      <c r="X157" s="3">
        <f t="shared" si="20"/>
        <v>-24886.849636418196</v>
      </c>
      <c r="Y157">
        <f t="shared" si="21"/>
        <v>570</v>
      </c>
      <c r="Z157">
        <f t="shared" si="22"/>
        <v>-43.661139713014379</v>
      </c>
      <c r="AA157">
        <f t="shared" si="23"/>
        <v>1933.4748604075248</v>
      </c>
    </row>
    <row r="158" spans="1:27" x14ac:dyDescent="0.3">
      <c r="A158">
        <v>146</v>
      </c>
      <c r="B158">
        <v>80</v>
      </c>
      <c r="C158">
        <v>-15</v>
      </c>
      <c r="D158" s="3">
        <f t="shared" si="16"/>
        <v>22.222222222222221</v>
      </c>
      <c r="E158">
        <f>$B$4*(D159-D158)/(A159-A158)</f>
        <v>0</v>
      </c>
      <c r="F158">
        <f>$B$4*$B$8*SIN(ATAN(C158/100))</f>
        <v>-1746.26381189484</v>
      </c>
      <c r="G158" s="3">
        <f>0.5*$B$5*$B$7*D158^2</f>
        <v>242.96296296296293</v>
      </c>
      <c r="H158" s="3">
        <f>$B$4*$B$8*$B$6*COS(ATAN(C158/100))</f>
        <v>116.41758745965598</v>
      </c>
      <c r="I158" s="3">
        <f t="shared" si="17"/>
        <v>-1386.8832614722212</v>
      </c>
      <c r="J158" s="3">
        <f>I158*D158/1000</f>
        <v>-30.819628032716025</v>
      </c>
      <c r="K158" s="3">
        <f>ABS(J158)</f>
        <v>30.819628032716025</v>
      </c>
      <c r="L158" s="3">
        <f>L157+AVERAGE(J157:J158)/(A158-A157)</f>
        <v>5029.7545177949314</v>
      </c>
      <c r="M158" s="3">
        <f>L158/3600*1000</f>
        <v>1397.1540327208143</v>
      </c>
      <c r="N158" s="6">
        <f>IF(J158&gt;=0,1,-1)</f>
        <v>-1</v>
      </c>
      <c r="O158" s="10"/>
      <c r="P158" s="3">
        <f>D158/$B$9</f>
        <v>37.037037037037038</v>
      </c>
      <c r="Q158" s="3">
        <f>I158*$B$9</f>
        <v>-832.12995688333274</v>
      </c>
      <c r="R158">
        <f t="shared" si="18"/>
        <v>77.777777777777786</v>
      </c>
      <c r="S158">
        <f>Q158/$Q$4*1/($Q$5^N158)</f>
        <v>-336.81450635753941</v>
      </c>
      <c r="U158" s="3">
        <f>R158*$V$5</f>
        <v>336.77777777777783</v>
      </c>
      <c r="V158" s="3">
        <f>S158/$V$4</f>
        <v>-77.786260128761995</v>
      </c>
      <c r="W158" s="3">
        <f t="shared" si="19"/>
        <v>-26196.683827808625</v>
      </c>
      <c r="X158" s="3">
        <f t="shared" si="20"/>
        <v>-24886.849636418196</v>
      </c>
      <c r="Y158">
        <f t="shared" si="21"/>
        <v>570</v>
      </c>
      <c r="Z158">
        <f t="shared" si="22"/>
        <v>-43.661139713014379</v>
      </c>
      <c r="AA158">
        <f t="shared" si="23"/>
        <v>1926.5618466196308</v>
      </c>
    </row>
    <row r="159" spans="1:27" x14ac:dyDescent="0.3">
      <c r="A159">
        <v>147</v>
      </c>
      <c r="B159">
        <v>80</v>
      </c>
      <c r="C159">
        <v>-15</v>
      </c>
      <c r="D159" s="3">
        <f t="shared" si="16"/>
        <v>22.222222222222221</v>
      </c>
      <c r="E159">
        <f>$B$4*(D160-D159)/(A160-A159)</f>
        <v>0</v>
      </c>
      <c r="F159">
        <f>$B$4*$B$8*SIN(ATAN(C159/100))</f>
        <v>-1746.26381189484</v>
      </c>
      <c r="G159" s="3">
        <f>0.5*$B$5*$B$7*D159^2</f>
        <v>242.96296296296293</v>
      </c>
      <c r="H159" s="3">
        <f>$B$4*$B$8*$B$6*COS(ATAN(C159/100))</f>
        <v>116.41758745965598</v>
      </c>
      <c r="I159" s="3">
        <f t="shared" si="17"/>
        <v>-1386.8832614722212</v>
      </c>
      <c r="J159" s="3">
        <f>I159*D159/1000</f>
        <v>-30.819628032716025</v>
      </c>
      <c r="K159" s="3">
        <f>ABS(J159)</f>
        <v>30.819628032716025</v>
      </c>
      <c r="L159" s="3">
        <f>L158+AVERAGE(J158:J159)/(A159-A158)</f>
        <v>4998.9348897622158</v>
      </c>
      <c r="M159" s="3">
        <f>L159/3600*1000</f>
        <v>1388.593024933949</v>
      </c>
      <c r="N159" s="6">
        <f>IF(J159&gt;=0,1,-1)</f>
        <v>-1</v>
      </c>
      <c r="O159" s="10"/>
      <c r="P159" s="3">
        <f>D159/$B$9</f>
        <v>37.037037037037038</v>
      </c>
      <c r="Q159" s="3">
        <f>I159*$B$9</f>
        <v>-832.12995688333274</v>
      </c>
      <c r="R159">
        <f t="shared" si="18"/>
        <v>77.777777777777786</v>
      </c>
      <c r="S159">
        <f>Q159/$Q$4*1/($Q$5^N159)</f>
        <v>-336.81450635753941</v>
      </c>
      <c r="U159" s="3">
        <f>R159*$V$5</f>
        <v>336.77777777777783</v>
      </c>
      <c r="V159" s="3">
        <f>S159/$V$4</f>
        <v>-77.786260128761995</v>
      </c>
      <c r="W159" s="3">
        <f t="shared" si="19"/>
        <v>-26196.683827808625</v>
      </c>
      <c r="X159" s="3">
        <f t="shared" si="20"/>
        <v>-24886.849636418196</v>
      </c>
      <c r="Y159">
        <f t="shared" si="21"/>
        <v>570</v>
      </c>
      <c r="Z159">
        <f t="shared" si="22"/>
        <v>-43.661139713014379</v>
      </c>
      <c r="AA159">
        <f t="shared" si="23"/>
        <v>1919.6488328317369</v>
      </c>
    </row>
    <row r="160" spans="1:27" x14ac:dyDescent="0.3">
      <c r="A160">
        <v>148</v>
      </c>
      <c r="B160">
        <v>80</v>
      </c>
      <c r="C160">
        <v>-15</v>
      </c>
      <c r="D160" s="3">
        <f t="shared" si="16"/>
        <v>22.222222222222221</v>
      </c>
      <c r="E160">
        <f>$B$4*(D161-D160)/(A161-A160)</f>
        <v>0</v>
      </c>
      <c r="F160">
        <f>$B$4*$B$8*SIN(ATAN(C160/100))</f>
        <v>-1746.26381189484</v>
      </c>
      <c r="G160" s="3">
        <f>0.5*$B$5*$B$7*D160^2</f>
        <v>242.96296296296293</v>
      </c>
      <c r="H160" s="3">
        <f>$B$4*$B$8*$B$6*COS(ATAN(C160/100))</f>
        <v>116.41758745965598</v>
      </c>
      <c r="I160" s="3">
        <f t="shared" si="17"/>
        <v>-1386.8832614722212</v>
      </c>
      <c r="J160" s="3">
        <f>I160*D160/1000</f>
        <v>-30.819628032716025</v>
      </c>
      <c r="K160" s="3">
        <f>ABS(J160)</f>
        <v>30.819628032716025</v>
      </c>
      <c r="L160" s="3">
        <f>L159+AVERAGE(J159:J160)/(A160-A159)</f>
        <v>4968.1152617295002</v>
      </c>
      <c r="M160" s="3">
        <f>L160/3600*1000</f>
        <v>1380.0320171470835</v>
      </c>
      <c r="N160" s="6">
        <f>IF(J160&gt;=0,1,-1)</f>
        <v>-1</v>
      </c>
      <c r="O160" s="10"/>
      <c r="P160" s="3">
        <f>D160/$B$9</f>
        <v>37.037037037037038</v>
      </c>
      <c r="Q160" s="3">
        <f>I160*$B$9</f>
        <v>-832.12995688333274</v>
      </c>
      <c r="R160">
        <f t="shared" si="18"/>
        <v>77.777777777777786</v>
      </c>
      <c r="S160">
        <f>Q160/$Q$4*1/($Q$5^N160)</f>
        <v>-336.81450635753941</v>
      </c>
      <c r="U160" s="3">
        <f>R160*$V$5</f>
        <v>336.77777777777783</v>
      </c>
      <c r="V160" s="3">
        <f>S160/$V$4</f>
        <v>-77.786260128761995</v>
      </c>
      <c r="W160" s="3">
        <f t="shared" si="19"/>
        <v>-26196.683827808625</v>
      </c>
      <c r="X160" s="3">
        <f t="shared" si="20"/>
        <v>-24886.849636418196</v>
      </c>
      <c r="Y160">
        <f t="shared" si="21"/>
        <v>570</v>
      </c>
      <c r="Z160">
        <f t="shared" si="22"/>
        <v>-43.661139713014379</v>
      </c>
      <c r="AA160">
        <f t="shared" si="23"/>
        <v>1912.7358190438429</v>
      </c>
    </row>
    <row r="161" spans="1:27" x14ac:dyDescent="0.3">
      <c r="A161">
        <v>149</v>
      </c>
      <c r="B161">
        <v>80</v>
      </c>
      <c r="C161">
        <v>-15</v>
      </c>
      <c r="D161" s="3">
        <f t="shared" si="16"/>
        <v>22.222222222222221</v>
      </c>
      <c r="E161">
        <f>$B$4*(D162-D161)/(A162-A161)</f>
        <v>0</v>
      </c>
      <c r="F161">
        <f>$B$4*$B$8*SIN(ATAN(C161/100))</f>
        <v>-1746.26381189484</v>
      </c>
      <c r="G161" s="3">
        <f>0.5*$B$5*$B$7*D161^2</f>
        <v>242.96296296296293</v>
      </c>
      <c r="H161" s="3">
        <f>$B$4*$B$8*$B$6*COS(ATAN(C161/100))</f>
        <v>116.41758745965598</v>
      </c>
      <c r="I161" s="3">
        <f t="shared" si="17"/>
        <v>-1386.8832614722212</v>
      </c>
      <c r="J161" s="3">
        <f>I161*D161/1000</f>
        <v>-30.819628032716025</v>
      </c>
      <c r="K161" s="3">
        <f>ABS(J161)</f>
        <v>30.819628032716025</v>
      </c>
      <c r="L161" s="3">
        <f>L160+AVERAGE(J160:J161)/(A161-A160)</f>
        <v>4937.2956336967845</v>
      </c>
      <c r="M161" s="3">
        <f>L161/3600*1000</f>
        <v>1371.4710093602177</v>
      </c>
      <c r="N161" s="6">
        <f>IF(J161&gt;=0,1,-1)</f>
        <v>-1</v>
      </c>
      <c r="O161" s="10"/>
      <c r="P161" s="3">
        <f>D161/$B$9</f>
        <v>37.037037037037038</v>
      </c>
      <c r="Q161" s="3">
        <f>I161*$B$9</f>
        <v>-832.12995688333274</v>
      </c>
      <c r="R161">
        <f t="shared" si="18"/>
        <v>77.777777777777786</v>
      </c>
      <c r="S161">
        <f>Q161/$Q$4*1/($Q$5^N161)</f>
        <v>-336.81450635753941</v>
      </c>
      <c r="U161" s="3">
        <f>R161*$V$5</f>
        <v>336.77777777777783</v>
      </c>
      <c r="V161" s="3">
        <f>S161/$V$4</f>
        <v>-77.786260128761995</v>
      </c>
      <c r="W161" s="3">
        <f t="shared" si="19"/>
        <v>-26196.683827808625</v>
      </c>
      <c r="X161" s="3">
        <f t="shared" si="20"/>
        <v>-24886.849636418196</v>
      </c>
      <c r="Y161">
        <f t="shared" si="21"/>
        <v>570</v>
      </c>
      <c r="Z161">
        <f t="shared" si="22"/>
        <v>-43.661139713014379</v>
      </c>
      <c r="AA161">
        <f t="shared" si="23"/>
        <v>1905.8228052559489</v>
      </c>
    </row>
    <row r="162" spans="1:27" x14ac:dyDescent="0.3">
      <c r="A162">
        <v>150</v>
      </c>
      <c r="B162">
        <v>80</v>
      </c>
      <c r="C162">
        <v>-15</v>
      </c>
      <c r="D162" s="3">
        <f t="shared" si="16"/>
        <v>22.222222222222221</v>
      </c>
      <c r="E162">
        <f>$B$4*(D163-D162)/(A163-A162)</f>
        <v>0</v>
      </c>
      <c r="F162">
        <f>$B$4*$B$8*SIN(ATAN(C162/100))</f>
        <v>-1746.26381189484</v>
      </c>
      <c r="G162" s="3">
        <f>0.5*$B$5*$B$7*D162^2</f>
        <v>242.96296296296293</v>
      </c>
      <c r="H162" s="3">
        <f>$B$4*$B$8*$B$6*COS(ATAN(C162/100))</f>
        <v>116.41758745965598</v>
      </c>
      <c r="I162" s="3">
        <f t="shared" si="17"/>
        <v>-1386.8832614722212</v>
      </c>
      <c r="J162" s="3">
        <f>I162*D162/1000</f>
        <v>-30.819628032716025</v>
      </c>
      <c r="K162" s="3">
        <f>ABS(J162)</f>
        <v>30.819628032716025</v>
      </c>
      <c r="L162" s="3">
        <f>L161+AVERAGE(J161:J162)/(A162-A161)</f>
        <v>4906.4760056640689</v>
      </c>
      <c r="M162" s="3">
        <f>L162/3600*1000</f>
        <v>1362.9100015733525</v>
      </c>
      <c r="N162" s="6">
        <f>IF(J162&gt;=0,1,-1)</f>
        <v>-1</v>
      </c>
      <c r="O162" s="10"/>
      <c r="P162" s="3">
        <f>D162/$B$9</f>
        <v>37.037037037037038</v>
      </c>
      <c r="Q162" s="3">
        <f>I162*$B$9</f>
        <v>-832.12995688333274</v>
      </c>
      <c r="R162">
        <f t="shared" si="18"/>
        <v>77.777777777777786</v>
      </c>
      <c r="S162">
        <f>Q162/$Q$4*1/($Q$5^N162)</f>
        <v>-336.81450635753941</v>
      </c>
      <c r="U162" s="3">
        <f>R162*$V$5</f>
        <v>336.77777777777783</v>
      </c>
      <c r="V162" s="3">
        <f>S162/$V$4</f>
        <v>-77.786260128761995</v>
      </c>
      <c r="W162" s="3">
        <f t="shared" si="19"/>
        <v>-26196.683827808625</v>
      </c>
      <c r="X162" s="3">
        <f t="shared" si="20"/>
        <v>-24886.849636418196</v>
      </c>
      <c r="Y162">
        <f t="shared" si="21"/>
        <v>570</v>
      </c>
      <c r="Z162">
        <f t="shared" si="22"/>
        <v>-43.661139713014379</v>
      </c>
      <c r="AA162">
        <f t="shared" si="23"/>
        <v>1898.9097914680549</v>
      </c>
    </row>
    <row r="163" spans="1:27" x14ac:dyDescent="0.3">
      <c r="A163">
        <v>151</v>
      </c>
      <c r="B163">
        <v>80</v>
      </c>
      <c r="C163">
        <v>-15</v>
      </c>
      <c r="D163" s="3">
        <f t="shared" si="16"/>
        <v>22.222222222222221</v>
      </c>
      <c r="E163">
        <f>$B$4*(D164-D163)/(A164-A163)</f>
        <v>0</v>
      </c>
      <c r="F163">
        <f>$B$4*$B$8*SIN(ATAN(C163/100))</f>
        <v>-1746.26381189484</v>
      </c>
      <c r="G163" s="3">
        <f>0.5*$B$5*$B$7*D163^2</f>
        <v>242.96296296296293</v>
      </c>
      <c r="H163" s="3">
        <f>$B$4*$B$8*$B$6*COS(ATAN(C163/100))</f>
        <v>116.41758745965598</v>
      </c>
      <c r="I163" s="3">
        <f t="shared" si="17"/>
        <v>-1386.8832614722212</v>
      </c>
      <c r="J163" s="3">
        <f>I163*D163/1000</f>
        <v>-30.819628032716025</v>
      </c>
      <c r="K163" s="3">
        <f>ABS(J163)</f>
        <v>30.819628032716025</v>
      </c>
      <c r="L163" s="3">
        <f>L162+AVERAGE(J162:J163)/(A163-A162)</f>
        <v>4875.6563776313533</v>
      </c>
      <c r="M163" s="3">
        <f>L163/3600*1000</f>
        <v>1354.348993786487</v>
      </c>
      <c r="N163" s="6">
        <f>IF(J163&gt;=0,1,-1)</f>
        <v>-1</v>
      </c>
      <c r="O163" s="10"/>
      <c r="P163" s="3">
        <f>D163/$B$9</f>
        <v>37.037037037037038</v>
      </c>
      <c r="Q163" s="3">
        <f>I163*$B$9</f>
        <v>-832.12995688333274</v>
      </c>
      <c r="R163">
        <f t="shared" si="18"/>
        <v>77.777777777777786</v>
      </c>
      <c r="S163">
        <f>Q163/$Q$4*1/($Q$5^N163)</f>
        <v>-336.81450635753941</v>
      </c>
      <c r="U163" s="3">
        <f>R163*$V$5</f>
        <v>336.77777777777783</v>
      </c>
      <c r="V163" s="3">
        <f>S163/$V$4</f>
        <v>-77.786260128761995</v>
      </c>
      <c r="W163" s="3">
        <f t="shared" si="19"/>
        <v>-26196.683827808625</v>
      </c>
      <c r="X163" s="3">
        <f t="shared" si="20"/>
        <v>-24886.849636418196</v>
      </c>
      <c r="Y163">
        <f t="shared" si="21"/>
        <v>570</v>
      </c>
      <c r="Z163">
        <f t="shared" si="22"/>
        <v>-43.661139713014379</v>
      </c>
      <c r="AA163">
        <f t="shared" si="23"/>
        <v>1891.9967776801609</v>
      </c>
    </row>
    <row r="164" spans="1:27" x14ac:dyDescent="0.3">
      <c r="A164">
        <v>152</v>
      </c>
      <c r="B164">
        <v>80</v>
      </c>
      <c r="C164">
        <v>-15</v>
      </c>
      <c r="D164" s="3">
        <f t="shared" si="16"/>
        <v>22.222222222222221</v>
      </c>
      <c r="E164">
        <f>$B$4*(D165-D164)/(A165-A164)</f>
        <v>0</v>
      </c>
      <c r="F164">
        <f>$B$4*$B$8*SIN(ATAN(C164/100))</f>
        <v>-1746.26381189484</v>
      </c>
      <c r="G164" s="3">
        <f>0.5*$B$5*$B$7*D164^2</f>
        <v>242.96296296296293</v>
      </c>
      <c r="H164" s="3">
        <f>$B$4*$B$8*$B$6*COS(ATAN(C164/100))</f>
        <v>116.41758745965598</v>
      </c>
      <c r="I164" s="3">
        <f t="shared" si="17"/>
        <v>-1386.8832614722212</v>
      </c>
      <c r="J164" s="3">
        <f>I164*D164/1000</f>
        <v>-30.819628032716025</v>
      </c>
      <c r="K164" s="3">
        <f>ABS(J164)</f>
        <v>30.819628032716025</v>
      </c>
      <c r="L164" s="3">
        <f>L163+AVERAGE(J163:J164)/(A164-A163)</f>
        <v>4844.8367495986377</v>
      </c>
      <c r="M164" s="3">
        <f>L164/3600*1000</f>
        <v>1345.7879859996215</v>
      </c>
      <c r="N164" s="6">
        <f>IF(J164&gt;=0,1,-1)</f>
        <v>-1</v>
      </c>
      <c r="O164" s="10"/>
      <c r="P164" s="3">
        <f>D164/$B$9</f>
        <v>37.037037037037038</v>
      </c>
      <c r="Q164" s="3">
        <f>I164*$B$9</f>
        <v>-832.12995688333274</v>
      </c>
      <c r="R164">
        <f t="shared" si="18"/>
        <v>77.777777777777786</v>
      </c>
      <c r="S164">
        <f>Q164/$Q$4*1/($Q$5^N164)</f>
        <v>-336.81450635753941</v>
      </c>
      <c r="U164" s="3">
        <f>R164*$V$5</f>
        <v>336.77777777777783</v>
      </c>
      <c r="V164" s="3">
        <f>S164/$V$4</f>
        <v>-77.786260128761995</v>
      </c>
      <c r="W164" s="3">
        <f t="shared" si="19"/>
        <v>-26196.683827808625</v>
      </c>
      <c r="X164" s="3">
        <f t="shared" si="20"/>
        <v>-24886.849636418196</v>
      </c>
      <c r="Y164">
        <f t="shared" si="21"/>
        <v>570</v>
      </c>
      <c r="Z164">
        <f t="shared" si="22"/>
        <v>-43.661139713014379</v>
      </c>
      <c r="AA164">
        <f t="shared" si="23"/>
        <v>1885.0837638922669</v>
      </c>
    </row>
    <row r="165" spans="1:27" x14ac:dyDescent="0.3">
      <c r="A165">
        <v>153</v>
      </c>
      <c r="B165">
        <v>80</v>
      </c>
      <c r="C165">
        <v>-15</v>
      </c>
      <c r="D165" s="3">
        <f t="shared" si="16"/>
        <v>22.222222222222221</v>
      </c>
      <c r="E165">
        <f>$B$4*(D166-D165)/(A166-A165)</f>
        <v>0</v>
      </c>
      <c r="F165">
        <f>$B$4*$B$8*SIN(ATAN(C165/100))</f>
        <v>-1746.26381189484</v>
      </c>
      <c r="G165" s="3">
        <f>0.5*$B$5*$B$7*D165^2</f>
        <v>242.96296296296293</v>
      </c>
      <c r="H165" s="3">
        <f>$B$4*$B$8*$B$6*COS(ATAN(C165/100))</f>
        <v>116.41758745965598</v>
      </c>
      <c r="I165" s="3">
        <f t="shared" si="17"/>
        <v>-1386.8832614722212</v>
      </c>
      <c r="J165" s="3">
        <f>I165*D165/1000</f>
        <v>-30.819628032716025</v>
      </c>
      <c r="K165" s="3">
        <f>ABS(J165)</f>
        <v>30.819628032716025</v>
      </c>
      <c r="L165" s="3">
        <f>L164+AVERAGE(J164:J165)/(A165-A164)</f>
        <v>4814.017121565922</v>
      </c>
      <c r="M165" s="3">
        <f>L165/3600*1000</f>
        <v>1337.2269782127562</v>
      </c>
      <c r="N165" s="6">
        <f>IF(J165&gt;=0,1,-1)</f>
        <v>-1</v>
      </c>
      <c r="O165" s="10"/>
      <c r="P165" s="3">
        <f>D165/$B$9</f>
        <v>37.037037037037038</v>
      </c>
      <c r="Q165" s="3">
        <f>I165*$B$9</f>
        <v>-832.12995688333274</v>
      </c>
      <c r="R165">
        <f t="shared" si="18"/>
        <v>77.777777777777786</v>
      </c>
      <c r="S165">
        <f>Q165/$Q$4*1/($Q$5^N165)</f>
        <v>-336.81450635753941</v>
      </c>
      <c r="U165" s="3">
        <f>R165*$V$5</f>
        <v>336.77777777777783</v>
      </c>
      <c r="V165" s="3">
        <f>S165/$V$4</f>
        <v>-77.786260128761995</v>
      </c>
      <c r="W165" s="3">
        <f t="shared" si="19"/>
        <v>-26196.683827808625</v>
      </c>
      <c r="X165" s="3">
        <f t="shared" si="20"/>
        <v>-24886.849636418196</v>
      </c>
      <c r="Y165">
        <f t="shared" si="21"/>
        <v>570</v>
      </c>
      <c r="Z165">
        <f t="shared" si="22"/>
        <v>-43.661139713014379</v>
      </c>
      <c r="AA165">
        <f t="shared" si="23"/>
        <v>1878.1707501043729</v>
      </c>
    </row>
    <row r="166" spans="1:27" x14ac:dyDescent="0.3">
      <c r="A166">
        <v>154</v>
      </c>
      <c r="B166">
        <v>80</v>
      </c>
      <c r="C166">
        <v>-15</v>
      </c>
      <c r="D166" s="3">
        <f t="shared" si="16"/>
        <v>22.222222222222221</v>
      </c>
      <c r="E166">
        <f>$B$4*(D167-D166)/(A167-A166)</f>
        <v>0</v>
      </c>
      <c r="F166">
        <f>$B$4*$B$8*SIN(ATAN(C166/100))</f>
        <v>-1746.26381189484</v>
      </c>
      <c r="G166" s="3">
        <f>0.5*$B$5*$B$7*D166^2</f>
        <v>242.96296296296293</v>
      </c>
      <c r="H166" s="3">
        <f>$B$4*$B$8*$B$6*COS(ATAN(C166/100))</f>
        <v>116.41758745965598</v>
      </c>
      <c r="I166" s="3">
        <f t="shared" si="17"/>
        <v>-1386.8832614722212</v>
      </c>
      <c r="J166" s="3">
        <f>I166*D166/1000</f>
        <v>-30.819628032716025</v>
      </c>
      <c r="K166" s="3">
        <f>ABS(J166)</f>
        <v>30.819628032716025</v>
      </c>
      <c r="L166" s="3">
        <f>L165+AVERAGE(J165:J166)/(A166-A165)</f>
        <v>4783.1974935332064</v>
      </c>
      <c r="M166" s="3">
        <f>L166/3600*1000</f>
        <v>1328.6659704258907</v>
      </c>
      <c r="N166" s="6">
        <f>IF(J166&gt;=0,1,-1)</f>
        <v>-1</v>
      </c>
      <c r="O166" s="10"/>
      <c r="P166" s="3">
        <f>D166/$B$9</f>
        <v>37.037037037037038</v>
      </c>
      <c r="Q166" s="3">
        <f>I166*$B$9</f>
        <v>-832.12995688333274</v>
      </c>
      <c r="R166">
        <f t="shared" si="18"/>
        <v>77.777777777777786</v>
      </c>
      <c r="S166">
        <f>Q166/$Q$4*1/($Q$5^N166)</f>
        <v>-336.81450635753941</v>
      </c>
      <c r="U166" s="3">
        <f>R166*$V$5</f>
        <v>336.77777777777783</v>
      </c>
      <c r="V166" s="3">
        <f>S166/$V$4</f>
        <v>-77.786260128761995</v>
      </c>
      <c r="W166" s="3">
        <f t="shared" si="19"/>
        <v>-26196.683827808625</v>
      </c>
      <c r="X166" s="3">
        <f t="shared" si="20"/>
        <v>-24886.849636418196</v>
      </c>
      <c r="Y166">
        <f t="shared" si="21"/>
        <v>570</v>
      </c>
      <c r="Z166">
        <f t="shared" si="22"/>
        <v>-43.661139713014379</v>
      </c>
      <c r="AA166">
        <f t="shared" si="23"/>
        <v>1871.2577363164789</v>
      </c>
    </row>
    <row r="167" spans="1:27" x14ac:dyDescent="0.3">
      <c r="A167">
        <v>155</v>
      </c>
      <c r="B167">
        <v>80</v>
      </c>
      <c r="C167">
        <v>-15</v>
      </c>
      <c r="D167" s="3">
        <f t="shared" si="16"/>
        <v>22.222222222222221</v>
      </c>
      <c r="E167">
        <f>$B$4*(D168-D167)/(A168-A167)</f>
        <v>0</v>
      </c>
      <c r="F167">
        <f>$B$4*$B$8*SIN(ATAN(C167/100))</f>
        <v>-1746.26381189484</v>
      </c>
      <c r="G167" s="3">
        <f>0.5*$B$5*$B$7*D167^2</f>
        <v>242.96296296296293</v>
      </c>
      <c r="H167" s="3">
        <f>$B$4*$B$8*$B$6*COS(ATAN(C167/100))</f>
        <v>116.41758745965598</v>
      </c>
      <c r="I167" s="3">
        <f t="shared" si="17"/>
        <v>-1386.8832614722212</v>
      </c>
      <c r="J167" s="3">
        <f>I167*D167/1000</f>
        <v>-30.819628032716025</v>
      </c>
      <c r="K167" s="3">
        <f>ABS(J167)</f>
        <v>30.819628032716025</v>
      </c>
      <c r="L167" s="3">
        <f>L166+AVERAGE(J166:J167)/(A167-A166)</f>
        <v>4752.3778655004908</v>
      </c>
      <c r="M167" s="3">
        <f>L167/3600*1000</f>
        <v>1320.1049626390252</v>
      </c>
      <c r="N167" s="6">
        <f>IF(J167&gt;=0,1,-1)</f>
        <v>-1</v>
      </c>
      <c r="O167" s="10"/>
      <c r="P167" s="3">
        <f>D167/$B$9</f>
        <v>37.037037037037038</v>
      </c>
      <c r="Q167" s="3">
        <f>I167*$B$9</f>
        <v>-832.12995688333274</v>
      </c>
      <c r="R167">
        <f t="shared" si="18"/>
        <v>77.777777777777786</v>
      </c>
      <c r="S167">
        <f>Q167/$Q$4*1/($Q$5^N167)</f>
        <v>-336.81450635753941</v>
      </c>
      <c r="U167" s="3">
        <f>R167*$V$5</f>
        <v>336.77777777777783</v>
      </c>
      <c r="V167" s="3">
        <f>S167/$V$4</f>
        <v>-77.786260128761995</v>
      </c>
      <c r="W167" s="3">
        <f t="shared" si="19"/>
        <v>-26196.683827808625</v>
      </c>
      <c r="X167" s="3">
        <f t="shared" si="20"/>
        <v>-24886.849636418196</v>
      </c>
      <c r="Y167">
        <f t="shared" si="21"/>
        <v>570</v>
      </c>
      <c r="Z167">
        <f t="shared" si="22"/>
        <v>-43.661139713014379</v>
      </c>
      <c r="AA167">
        <f t="shared" si="23"/>
        <v>1864.344722528585</v>
      </c>
    </row>
    <row r="168" spans="1:27" x14ac:dyDescent="0.3">
      <c r="A168">
        <v>156</v>
      </c>
      <c r="B168">
        <v>80</v>
      </c>
      <c r="C168">
        <v>-15</v>
      </c>
      <c r="D168" s="3">
        <f t="shared" si="16"/>
        <v>22.222222222222221</v>
      </c>
      <c r="E168">
        <f>$B$4*(D169-D168)/(A169-A168)</f>
        <v>0</v>
      </c>
      <c r="F168">
        <f>$B$4*$B$8*SIN(ATAN(C168/100))</f>
        <v>-1746.26381189484</v>
      </c>
      <c r="G168" s="3">
        <f>0.5*$B$5*$B$7*D168^2</f>
        <v>242.96296296296293</v>
      </c>
      <c r="H168" s="3">
        <f>$B$4*$B$8*$B$6*COS(ATAN(C168/100))</f>
        <v>116.41758745965598</v>
      </c>
      <c r="I168" s="3">
        <f t="shared" si="17"/>
        <v>-1386.8832614722212</v>
      </c>
      <c r="J168" s="3">
        <f>I168*D168/1000</f>
        <v>-30.819628032716025</v>
      </c>
      <c r="K168" s="3">
        <f>ABS(J168)</f>
        <v>30.819628032716025</v>
      </c>
      <c r="L168" s="3">
        <f>L167+AVERAGE(J167:J168)/(A168-A167)</f>
        <v>4721.5582374677751</v>
      </c>
      <c r="M168" s="3">
        <f>L168/3600*1000</f>
        <v>1311.5439548521597</v>
      </c>
      <c r="N168" s="6">
        <f>IF(J168&gt;=0,1,-1)</f>
        <v>-1</v>
      </c>
      <c r="O168" s="10"/>
      <c r="P168" s="3">
        <f>D168/$B$9</f>
        <v>37.037037037037038</v>
      </c>
      <c r="Q168" s="3">
        <f>I168*$B$9</f>
        <v>-832.12995688333274</v>
      </c>
      <c r="R168">
        <f t="shared" si="18"/>
        <v>77.777777777777786</v>
      </c>
      <c r="S168">
        <f>Q168/$Q$4*1/($Q$5^N168)</f>
        <v>-336.81450635753941</v>
      </c>
      <c r="U168" s="3">
        <f>R168*$V$5</f>
        <v>336.77777777777783</v>
      </c>
      <c r="V168" s="3">
        <f>S168/$V$4</f>
        <v>-77.786260128761995</v>
      </c>
      <c r="W168" s="3">
        <f t="shared" si="19"/>
        <v>-26196.683827808625</v>
      </c>
      <c r="X168" s="3">
        <f t="shared" si="20"/>
        <v>-24886.849636418196</v>
      </c>
      <c r="Y168">
        <f t="shared" si="21"/>
        <v>570</v>
      </c>
      <c r="Z168">
        <f t="shared" si="22"/>
        <v>-43.661139713014379</v>
      </c>
      <c r="AA168">
        <f t="shared" si="23"/>
        <v>1857.431708740691</v>
      </c>
    </row>
    <row r="169" spans="1:27" x14ac:dyDescent="0.3">
      <c r="A169">
        <v>157</v>
      </c>
      <c r="B169">
        <v>80</v>
      </c>
      <c r="C169">
        <v>-15</v>
      </c>
      <c r="D169" s="3">
        <f t="shared" si="16"/>
        <v>22.222222222222221</v>
      </c>
      <c r="E169">
        <f>$B$4*(D170-D169)/(A170-A169)</f>
        <v>0</v>
      </c>
      <c r="F169">
        <f>$B$4*$B$8*SIN(ATAN(C169/100))</f>
        <v>-1746.26381189484</v>
      </c>
      <c r="G169" s="3">
        <f>0.5*$B$5*$B$7*D169^2</f>
        <v>242.96296296296293</v>
      </c>
      <c r="H169" s="3">
        <f>$B$4*$B$8*$B$6*COS(ATAN(C169/100))</f>
        <v>116.41758745965598</v>
      </c>
      <c r="I169" s="3">
        <f t="shared" si="17"/>
        <v>-1386.8832614722212</v>
      </c>
      <c r="J169" s="3">
        <f>I169*D169/1000</f>
        <v>-30.819628032716025</v>
      </c>
      <c r="K169" s="3">
        <f>ABS(J169)</f>
        <v>30.819628032716025</v>
      </c>
      <c r="L169" s="3">
        <f>L168+AVERAGE(J168:J169)/(A169-A168)</f>
        <v>4690.7386094350595</v>
      </c>
      <c r="M169" s="3">
        <f>L169/3600*1000</f>
        <v>1302.9829470652942</v>
      </c>
      <c r="N169" s="6">
        <f>IF(J169&gt;=0,1,-1)</f>
        <v>-1</v>
      </c>
      <c r="O169" s="10"/>
      <c r="P169" s="3">
        <f>D169/$B$9</f>
        <v>37.037037037037038</v>
      </c>
      <c r="Q169" s="3">
        <f>I169*$B$9</f>
        <v>-832.12995688333274</v>
      </c>
      <c r="R169">
        <f t="shared" si="18"/>
        <v>77.777777777777786</v>
      </c>
      <c r="S169">
        <f>Q169/$Q$4*1/($Q$5^N169)</f>
        <v>-336.81450635753941</v>
      </c>
      <c r="U169" s="3">
        <f>R169*$V$5</f>
        <v>336.77777777777783</v>
      </c>
      <c r="V169" s="3">
        <f>S169/$V$4</f>
        <v>-77.786260128761995</v>
      </c>
      <c r="W169" s="3">
        <f t="shared" si="19"/>
        <v>-26196.683827808625</v>
      </c>
      <c r="X169" s="3">
        <f t="shared" si="20"/>
        <v>-24886.849636418196</v>
      </c>
      <c r="Y169">
        <f t="shared" si="21"/>
        <v>570</v>
      </c>
      <c r="Z169">
        <f t="shared" si="22"/>
        <v>-43.661139713014379</v>
      </c>
      <c r="AA169">
        <f t="shared" si="23"/>
        <v>1850.518694952797</v>
      </c>
    </row>
    <row r="170" spans="1:27" x14ac:dyDescent="0.3">
      <c r="A170">
        <v>158</v>
      </c>
      <c r="B170">
        <v>80</v>
      </c>
      <c r="C170">
        <v>-15</v>
      </c>
      <c r="D170" s="3">
        <f t="shared" si="16"/>
        <v>22.222222222222221</v>
      </c>
      <c r="E170">
        <f>$B$4*(D171-D170)/(A171-A170)</f>
        <v>0</v>
      </c>
      <c r="F170">
        <f>$B$4*$B$8*SIN(ATAN(C170/100))</f>
        <v>-1746.26381189484</v>
      </c>
      <c r="G170" s="3">
        <f>0.5*$B$5*$B$7*D170^2</f>
        <v>242.96296296296293</v>
      </c>
      <c r="H170" s="3">
        <f>$B$4*$B$8*$B$6*COS(ATAN(C170/100))</f>
        <v>116.41758745965598</v>
      </c>
      <c r="I170" s="3">
        <f t="shared" si="17"/>
        <v>-1386.8832614722212</v>
      </c>
      <c r="J170" s="3">
        <f>I170*D170/1000</f>
        <v>-30.819628032716025</v>
      </c>
      <c r="K170" s="3">
        <f>ABS(J170)</f>
        <v>30.819628032716025</v>
      </c>
      <c r="L170" s="3">
        <f>L169+AVERAGE(J169:J170)/(A170-A169)</f>
        <v>4659.9189814023439</v>
      </c>
      <c r="M170" s="3">
        <f>L170/3600*1000</f>
        <v>1294.4219392784289</v>
      </c>
      <c r="N170" s="6">
        <f>IF(J170&gt;=0,1,-1)</f>
        <v>-1</v>
      </c>
      <c r="O170" s="10"/>
      <c r="P170" s="3">
        <f>D170/$B$9</f>
        <v>37.037037037037038</v>
      </c>
      <c r="Q170" s="3">
        <f>I170*$B$9</f>
        <v>-832.12995688333274</v>
      </c>
      <c r="R170">
        <f t="shared" si="18"/>
        <v>77.777777777777786</v>
      </c>
      <c r="S170">
        <f>Q170/$Q$4*1/($Q$5^N170)</f>
        <v>-336.81450635753941</v>
      </c>
      <c r="U170" s="3">
        <f>R170*$V$5</f>
        <v>336.77777777777783</v>
      </c>
      <c r="V170" s="3">
        <f>S170/$V$4</f>
        <v>-77.786260128761995</v>
      </c>
      <c r="W170" s="3">
        <f t="shared" si="19"/>
        <v>-26196.683827808625</v>
      </c>
      <c r="X170" s="3">
        <f t="shared" si="20"/>
        <v>-24886.849636418196</v>
      </c>
      <c r="Y170">
        <f t="shared" si="21"/>
        <v>570</v>
      </c>
      <c r="Z170">
        <f t="shared" si="22"/>
        <v>-43.661139713014379</v>
      </c>
      <c r="AA170">
        <f t="shared" si="23"/>
        <v>1843.605681164903</v>
      </c>
    </row>
    <row r="171" spans="1:27" x14ac:dyDescent="0.3">
      <c r="A171">
        <v>159</v>
      </c>
      <c r="B171">
        <v>80</v>
      </c>
      <c r="C171">
        <v>-15</v>
      </c>
      <c r="D171" s="3">
        <f t="shared" si="16"/>
        <v>22.222222222222221</v>
      </c>
      <c r="E171">
        <f>$B$4*(D172-D171)/(A172-A171)</f>
        <v>0</v>
      </c>
      <c r="F171">
        <f>$B$4*$B$8*SIN(ATAN(C171/100))</f>
        <v>-1746.26381189484</v>
      </c>
      <c r="G171" s="3">
        <f>0.5*$B$5*$B$7*D171^2</f>
        <v>242.96296296296293</v>
      </c>
      <c r="H171" s="3">
        <f>$B$4*$B$8*$B$6*COS(ATAN(C171/100))</f>
        <v>116.41758745965598</v>
      </c>
      <c r="I171" s="3">
        <f t="shared" si="17"/>
        <v>-1386.8832614722212</v>
      </c>
      <c r="J171" s="3">
        <f>I171*D171/1000</f>
        <v>-30.819628032716025</v>
      </c>
      <c r="K171" s="3">
        <f>ABS(J171)</f>
        <v>30.819628032716025</v>
      </c>
      <c r="L171" s="3">
        <f>L170+AVERAGE(J170:J171)/(A171-A170)</f>
        <v>4629.0993533696283</v>
      </c>
      <c r="M171" s="3">
        <f>L171/3600*1000</f>
        <v>1285.8609314915634</v>
      </c>
      <c r="N171" s="6">
        <f>IF(J171&gt;=0,1,-1)</f>
        <v>-1</v>
      </c>
      <c r="O171" s="10"/>
      <c r="P171" s="3">
        <f>D171/$B$9</f>
        <v>37.037037037037038</v>
      </c>
      <c r="Q171" s="3">
        <f>I171*$B$9</f>
        <v>-832.12995688333274</v>
      </c>
      <c r="R171">
        <f t="shared" si="18"/>
        <v>77.777777777777786</v>
      </c>
      <c r="S171">
        <f>Q171/$Q$4*1/($Q$5^N171)</f>
        <v>-336.81450635753941</v>
      </c>
      <c r="U171" s="3">
        <f>R171*$V$5</f>
        <v>336.77777777777783</v>
      </c>
      <c r="V171" s="3">
        <f>S171/$V$4</f>
        <v>-77.786260128761995</v>
      </c>
      <c r="W171" s="3">
        <f t="shared" si="19"/>
        <v>-26196.683827808625</v>
      </c>
      <c r="X171" s="3">
        <f t="shared" si="20"/>
        <v>-24886.849636418196</v>
      </c>
      <c r="Y171">
        <f t="shared" si="21"/>
        <v>570</v>
      </c>
      <c r="Z171">
        <f t="shared" si="22"/>
        <v>-43.661139713014379</v>
      </c>
      <c r="AA171">
        <f t="shared" si="23"/>
        <v>1836.692667377009</v>
      </c>
    </row>
    <row r="172" spans="1:27" x14ac:dyDescent="0.3">
      <c r="A172">
        <v>160</v>
      </c>
      <c r="B172">
        <v>80</v>
      </c>
      <c r="C172">
        <v>-15</v>
      </c>
      <c r="D172" s="3">
        <f t="shared" si="16"/>
        <v>22.222222222222221</v>
      </c>
      <c r="E172">
        <f>$B$4*(D173-D172)/(A173-A172)</f>
        <v>0</v>
      </c>
      <c r="F172">
        <f>$B$4*$B$8*SIN(ATAN(C172/100))</f>
        <v>-1746.26381189484</v>
      </c>
      <c r="G172" s="3">
        <f>0.5*$B$5*$B$7*D172^2</f>
        <v>242.96296296296293</v>
      </c>
      <c r="H172" s="3">
        <f>$B$4*$B$8*$B$6*COS(ATAN(C172/100))</f>
        <v>116.41758745965598</v>
      </c>
      <c r="I172" s="3">
        <f t="shared" si="17"/>
        <v>-1386.8832614722212</v>
      </c>
      <c r="J172" s="3">
        <f>I172*D172/1000</f>
        <v>-30.819628032716025</v>
      </c>
      <c r="K172" s="3">
        <f>ABS(J172)</f>
        <v>30.819628032716025</v>
      </c>
      <c r="L172" s="3">
        <f>L171+AVERAGE(J171:J172)/(A172-A171)</f>
        <v>4598.2797253369126</v>
      </c>
      <c r="M172" s="3">
        <f>L172/3600*1000</f>
        <v>1277.2999237046981</v>
      </c>
      <c r="N172" s="6">
        <f>IF(J172&gt;=0,1,-1)</f>
        <v>-1</v>
      </c>
      <c r="O172" s="10"/>
      <c r="P172" s="3">
        <f>D172/$B$9</f>
        <v>37.037037037037038</v>
      </c>
      <c r="Q172" s="3">
        <f>I172*$B$9</f>
        <v>-832.12995688333274</v>
      </c>
      <c r="R172">
        <f t="shared" si="18"/>
        <v>77.777777777777786</v>
      </c>
      <c r="S172">
        <f>Q172/$Q$4*1/($Q$5^N172)</f>
        <v>-336.81450635753941</v>
      </c>
      <c r="U172" s="3">
        <f>R172*$V$5</f>
        <v>336.77777777777783</v>
      </c>
      <c r="V172" s="3">
        <f>S172/$V$4</f>
        <v>-77.786260128761995</v>
      </c>
      <c r="W172" s="3">
        <f t="shared" si="19"/>
        <v>-26196.683827808625</v>
      </c>
      <c r="X172" s="3">
        <f t="shared" si="20"/>
        <v>-24886.849636418196</v>
      </c>
      <c r="Y172">
        <f t="shared" si="21"/>
        <v>570</v>
      </c>
      <c r="Z172">
        <f t="shared" si="22"/>
        <v>-43.661139713014379</v>
      </c>
      <c r="AA172">
        <f t="shared" si="23"/>
        <v>1829.779653589115</v>
      </c>
    </row>
    <row r="173" spans="1:27" x14ac:dyDescent="0.3">
      <c r="A173">
        <v>161</v>
      </c>
      <c r="B173">
        <v>80</v>
      </c>
      <c r="C173">
        <v>-15</v>
      </c>
      <c r="D173" s="3">
        <f t="shared" si="16"/>
        <v>22.222222222222221</v>
      </c>
      <c r="E173">
        <f>$B$4*(D174-D173)/(A174-A173)</f>
        <v>0</v>
      </c>
      <c r="F173">
        <f>$B$4*$B$8*SIN(ATAN(C173/100))</f>
        <v>-1746.26381189484</v>
      </c>
      <c r="G173" s="3">
        <f>0.5*$B$5*$B$7*D173^2</f>
        <v>242.96296296296293</v>
      </c>
      <c r="H173" s="3">
        <f>$B$4*$B$8*$B$6*COS(ATAN(C173/100))</f>
        <v>116.41758745965598</v>
      </c>
      <c r="I173" s="3">
        <f t="shared" si="17"/>
        <v>-1386.8832614722212</v>
      </c>
      <c r="J173" s="3">
        <f>I173*D173/1000</f>
        <v>-30.819628032716025</v>
      </c>
      <c r="K173" s="3">
        <f>ABS(J173)</f>
        <v>30.819628032716025</v>
      </c>
      <c r="L173" s="3">
        <f>L172+AVERAGE(J172:J173)/(A173-A172)</f>
        <v>4567.460097304197</v>
      </c>
      <c r="M173" s="3">
        <f>L173/3600*1000</f>
        <v>1268.7389159178326</v>
      </c>
      <c r="N173" s="6">
        <f>IF(J173&gt;=0,1,-1)</f>
        <v>-1</v>
      </c>
      <c r="O173" s="10"/>
      <c r="P173" s="3">
        <f>D173/$B$9</f>
        <v>37.037037037037038</v>
      </c>
      <c r="Q173" s="3">
        <f>I173*$B$9</f>
        <v>-832.12995688333274</v>
      </c>
      <c r="R173">
        <f t="shared" si="18"/>
        <v>77.777777777777786</v>
      </c>
      <c r="S173">
        <f>Q173/$Q$4*1/($Q$5^N173)</f>
        <v>-336.81450635753941</v>
      </c>
      <c r="U173" s="3">
        <f>R173*$V$5</f>
        <v>336.77777777777783</v>
      </c>
      <c r="V173" s="3">
        <f>S173/$V$4</f>
        <v>-77.786260128761995</v>
      </c>
      <c r="W173" s="3">
        <f t="shared" si="19"/>
        <v>-26196.683827808625</v>
      </c>
      <c r="X173" s="3">
        <f t="shared" si="20"/>
        <v>-24886.849636418196</v>
      </c>
      <c r="Y173">
        <f t="shared" si="21"/>
        <v>570</v>
      </c>
      <c r="Z173">
        <f t="shared" si="22"/>
        <v>-43.661139713014379</v>
      </c>
      <c r="AA173">
        <f t="shared" si="23"/>
        <v>1822.866639801221</v>
      </c>
    </row>
    <row r="174" spans="1:27" x14ac:dyDescent="0.3">
      <c r="A174">
        <v>162</v>
      </c>
      <c r="B174">
        <v>80</v>
      </c>
      <c r="C174">
        <v>-15</v>
      </c>
      <c r="D174" s="3">
        <f t="shared" si="16"/>
        <v>22.222222222222221</v>
      </c>
      <c r="E174">
        <f>$B$4*(D175-D174)/(A175-A174)</f>
        <v>0</v>
      </c>
      <c r="F174">
        <f>$B$4*$B$8*SIN(ATAN(C174/100))</f>
        <v>-1746.26381189484</v>
      </c>
      <c r="G174" s="3">
        <f>0.5*$B$5*$B$7*D174^2</f>
        <v>242.96296296296293</v>
      </c>
      <c r="H174" s="3">
        <f>$B$4*$B$8*$B$6*COS(ATAN(C174/100))</f>
        <v>116.41758745965598</v>
      </c>
      <c r="I174" s="3">
        <f t="shared" si="17"/>
        <v>-1386.8832614722212</v>
      </c>
      <c r="J174" s="3">
        <f>I174*D174/1000</f>
        <v>-30.819628032716025</v>
      </c>
      <c r="K174" s="3">
        <f>ABS(J174)</f>
        <v>30.819628032716025</v>
      </c>
      <c r="L174" s="3">
        <f>L173+AVERAGE(J173:J174)/(A174-A173)</f>
        <v>4536.6404692714814</v>
      </c>
      <c r="M174" s="3">
        <f>L174/3600*1000</f>
        <v>1260.1779081309669</v>
      </c>
      <c r="N174" s="6">
        <f>IF(J174&gt;=0,1,-1)</f>
        <v>-1</v>
      </c>
      <c r="O174" s="10"/>
      <c r="P174" s="3">
        <f>D174/$B$9</f>
        <v>37.037037037037038</v>
      </c>
      <c r="Q174" s="3">
        <f>I174*$B$9</f>
        <v>-832.12995688333274</v>
      </c>
      <c r="R174">
        <f t="shared" si="18"/>
        <v>77.777777777777786</v>
      </c>
      <c r="S174">
        <f>Q174/$Q$4*1/($Q$5^N174)</f>
        <v>-336.81450635753941</v>
      </c>
      <c r="U174" s="3">
        <f>R174*$V$5</f>
        <v>336.77777777777783</v>
      </c>
      <c r="V174" s="3">
        <f>S174/$V$4</f>
        <v>-77.786260128761995</v>
      </c>
      <c r="W174" s="3">
        <f t="shared" si="19"/>
        <v>-26196.683827808625</v>
      </c>
      <c r="X174" s="3">
        <f t="shared" si="20"/>
        <v>-24886.849636418196</v>
      </c>
      <c r="Y174">
        <f t="shared" si="21"/>
        <v>570</v>
      </c>
      <c r="Z174">
        <f t="shared" si="22"/>
        <v>-43.661139713014379</v>
      </c>
      <c r="AA174">
        <f t="shared" si="23"/>
        <v>1815.953626013327</v>
      </c>
    </row>
    <row r="175" spans="1:27" x14ac:dyDescent="0.3">
      <c r="A175">
        <v>163</v>
      </c>
      <c r="B175">
        <v>80</v>
      </c>
      <c r="C175">
        <v>-15</v>
      </c>
      <c r="D175" s="3">
        <f t="shared" si="16"/>
        <v>22.222222222222221</v>
      </c>
      <c r="E175">
        <f>$B$4*(D176-D175)/(A176-A175)</f>
        <v>-1666.6666666666672</v>
      </c>
      <c r="F175">
        <f>$B$4*$B$8*SIN(ATAN(C175/100))</f>
        <v>-1746.26381189484</v>
      </c>
      <c r="G175" s="3">
        <f>0.5*$B$5*$B$7*D175^2</f>
        <v>242.96296296296293</v>
      </c>
      <c r="H175" s="3">
        <f>$B$4*$B$8*$B$6*COS(ATAN(C175/100))</f>
        <v>116.41758745965598</v>
      </c>
      <c r="I175" s="3">
        <f t="shared" si="17"/>
        <v>-3053.5499281388884</v>
      </c>
      <c r="J175" s="3">
        <f>I175*D175/1000</f>
        <v>-67.856665069753078</v>
      </c>
      <c r="K175" s="3">
        <f>ABS(J175)</f>
        <v>67.856665069753078</v>
      </c>
      <c r="L175" s="3">
        <f>L174+AVERAGE(J174:J175)/(A175-A174)</f>
        <v>4487.3023227202466</v>
      </c>
      <c r="M175" s="3">
        <f>L175/3600*1000</f>
        <v>1246.4728674222906</v>
      </c>
      <c r="N175" s="6">
        <f>IF(J175&gt;=0,1,-1)</f>
        <v>-1</v>
      </c>
      <c r="O175" s="10"/>
      <c r="P175" s="3">
        <f>D175/$B$9</f>
        <v>37.037037037037038</v>
      </c>
      <c r="Q175" s="3">
        <f>I175*$B$9</f>
        <v>-1832.1299568833331</v>
      </c>
      <c r="R175">
        <f t="shared" si="18"/>
        <v>77.777777777777786</v>
      </c>
      <c r="S175">
        <f>Q175/$Q$4*1/($Q$5^N175)</f>
        <v>-741.57641111944429</v>
      </c>
      <c r="U175" s="3">
        <f>R175*$V$5</f>
        <v>336.77777777777783</v>
      </c>
      <c r="V175" s="3">
        <f>S175/$V$4</f>
        <v>-171.26476007377465</v>
      </c>
      <c r="W175" s="3">
        <f t="shared" si="19"/>
        <v>-57678.165309290118</v>
      </c>
      <c r="X175" s="3">
        <f t="shared" si="20"/>
        <v>-54794.257043825615</v>
      </c>
      <c r="Y175">
        <f t="shared" si="21"/>
        <v>570</v>
      </c>
      <c r="Z175">
        <f t="shared" si="22"/>
        <v>-96.130275515483532</v>
      </c>
      <c r="AA175">
        <f t="shared" si="23"/>
        <v>1804.8868056410709</v>
      </c>
    </row>
    <row r="176" spans="1:27" x14ac:dyDescent="0.3">
      <c r="A176">
        <v>164</v>
      </c>
      <c r="B176">
        <v>75</v>
      </c>
      <c r="C176">
        <v>-15</v>
      </c>
      <c r="D176" s="3">
        <f t="shared" si="16"/>
        <v>20.833333333333332</v>
      </c>
      <c r="E176">
        <f>$B$4*(D177-D176)/(A177-A176)</f>
        <v>-1666.6666666666672</v>
      </c>
      <c r="F176">
        <f>$B$4*$B$8*SIN(ATAN(C176/100))</f>
        <v>-1746.26381189484</v>
      </c>
      <c r="G176" s="3">
        <f>0.5*$B$5*$B$7*D176^2</f>
        <v>213.5416666666666</v>
      </c>
      <c r="H176" s="3">
        <f>$B$4*$B$8*$B$6*COS(ATAN(C176/100))</f>
        <v>116.41758745965598</v>
      </c>
      <c r="I176" s="3">
        <f t="shared" si="17"/>
        <v>-3082.9712244351849</v>
      </c>
      <c r="J176" s="3">
        <f>I176*D176/1000</f>
        <v>-64.228567175733019</v>
      </c>
      <c r="K176" s="3">
        <f>ABS(J176)</f>
        <v>64.228567175733019</v>
      </c>
      <c r="L176" s="3">
        <f>L175+AVERAGE(J175:J176)/(A176-A175)</f>
        <v>4421.2597065975033</v>
      </c>
      <c r="M176" s="3">
        <f>L176/3600*1000</f>
        <v>1228.1276962770842</v>
      </c>
      <c r="N176" s="6">
        <f>IF(J176&gt;=0,1,-1)</f>
        <v>-1</v>
      </c>
      <c r="O176" s="10"/>
      <c r="P176" s="3">
        <f>D176/$B$9</f>
        <v>34.722222222222221</v>
      </c>
      <c r="Q176" s="3">
        <f>I176*$B$9</f>
        <v>-1849.7827346611109</v>
      </c>
      <c r="R176">
        <f t="shared" si="18"/>
        <v>72.916666666666671</v>
      </c>
      <c r="S176">
        <f>Q176/$Q$4*1/($Q$5^N176)</f>
        <v>-748.72158307711618</v>
      </c>
      <c r="U176" s="3">
        <f>R176*$V$5</f>
        <v>315.72916666666669</v>
      </c>
      <c r="V176" s="3">
        <f>S176/$V$4</f>
        <v>-172.91491526030396</v>
      </c>
      <c r="W176" s="3">
        <f t="shared" si="19"/>
        <v>-54594.282099373057</v>
      </c>
      <c r="X176" s="3">
        <f t="shared" si="20"/>
        <v>-51864.56799440441</v>
      </c>
      <c r="Y176">
        <f t="shared" si="21"/>
        <v>570</v>
      </c>
      <c r="Z176">
        <f t="shared" si="22"/>
        <v>-90.990470165621772</v>
      </c>
      <c r="AA176">
        <f t="shared" si="23"/>
        <v>1790.0730799413168</v>
      </c>
    </row>
    <row r="177" spans="1:27" x14ac:dyDescent="0.3">
      <c r="A177">
        <v>165</v>
      </c>
      <c r="B177">
        <v>70</v>
      </c>
      <c r="C177">
        <v>-15</v>
      </c>
      <c r="D177" s="3">
        <f t="shared" si="16"/>
        <v>19.444444444444443</v>
      </c>
      <c r="E177">
        <f>$B$4*(D178-D177)/(A178-A177)</f>
        <v>-1666.6666666666672</v>
      </c>
      <c r="F177">
        <f>$B$4*$B$8*SIN(ATAN(C177/100))</f>
        <v>-1746.26381189484</v>
      </c>
      <c r="G177" s="3">
        <f>0.5*$B$5*$B$7*D177^2</f>
        <v>186.01851851851848</v>
      </c>
      <c r="H177" s="3">
        <f>$B$4*$B$8*$B$6*COS(ATAN(C177/100))</f>
        <v>116.41758745965598</v>
      </c>
      <c r="I177" s="3">
        <f t="shared" si="17"/>
        <v>-3110.4943725833327</v>
      </c>
      <c r="J177" s="3">
        <f>I177*D177/1000</f>
        <v>-60.481835022453687</v>
      </c>
      <c r="K177" s="3">
        <f>ABS(J177)</f>
        <v>60.481835022453687</v>
      </c>
      <c r="L177" s="3">
        <f>L176+AVERAGE(J176:J177)/(A177-A176)</f>
        <v>4358.9045054984099</v>
      </c>
      <c r="M177" s="3">
        <f>L177/3600*1000</f>
        <v>1210.8068070828917</v>
      </c>
      <c r="N177" s="6">
        <f>IF(J177&gt;=0,1,-1)</f>
        <v>-1</v>
      </c>
      <c r="O177" s="10"/>
      <c r="P177" s="3">
        <f>D177/$B$9</f>
        <v>32.407407407407405</v>
      </c>
      <c r="Q177" s="3">
        <f>I177*$B$9</f>
        <v>-1866.2966235499996</v>
      </c>
      <c r="R177">
        <f t="shared" si="18"/>
        <v>68.055555555555557</v>
      </c>
      <c r="S177">
        <f>Q177/$Q$4*1/($Q$5^N177)</f>
        <v>-755.40577619880924</v>
      </c>
      <c r="U177" s="3">
        <f>R177*$V$5</f>
        <v>294.68055555555554</v>
      </c>
      <c r="V177" s="3">
        <f>S177/$V$4</f>
        <v>-174.45860882189589</v>
      </c>
      <c r="W177" s="3">
        <f t="shared" si="19"/>
        <v>-51409.559769085623</v>
      </c>
      <c r="X177" s="3">
        <f t="shared" si="20"/>
        <v>-48839.081780631343</v>
      </c>
      <c r="Y177">
        <f t="shared" si="21"/>
        <v>570</v>
      </c>
      <c r="Z177">
        <f t="shared" si="22"/>
        <v>-85.682599615142706</v>
      </c>
      <c r="AA177">
        <f t="shared" si="23"/>
        <v>1776.0864619170063</v>
      </c>
    </row>
    <row r="178" spans="1:27" x14ac:dyDescent="0.3">
      <c r="A178">
        <v>166</v>
      </c>
      <c r="B178">
        <v>65</v>
      </c>
      <c r="C178">
        <v>-15</v>
      </c>
      <c r="D178" s="3">
        <f t="shared" si="16"/>
        <v>18.055555555555554</v>
      </c>
      <c r="E178">
        <f>$B$4*(D179-D178)/(A179-A178)</f>
        <v>-1666.6666666666629</v>
      </c>
      <c r="F178">
        <f>$B$4*$B$8*SIN(ATAN(C178/100))</f>
        <v>-1746.26381189484</v>
      </c>
      <c r="G178" s="3">
        <f>0.5*$B$5*$B$7*D178^2</f>
        <v>160.39351851851845</v>
      </c>
      <c r="H178" s="3">
        <f>$B$4*$B$8*$B$6*COS(ATAN(C178/100))</f>
        <v>116.41758745965598</v>
      </c>
      <c r="I178" s="3">
        <f t="shared" si="17"/>
        <v>-3136.1193725833291</v>
      </c>
      <c r="J178" s="3">
        <f>I178*D178/1000</f>
        <v>-56.624377560532324</v>
      </c>
      <c r="K178" s="3">
        <f>ABS(J178)</f>
        <v>56.624377560532324</v>
      </c>
      <c r="L178" s="3">
        <f>L177+AVERAGE(J177:J178)/(A178-A177)</f>
        <v>4300.3513992069165</v>
      </c>
      <c r="M178" s="3">
        <f>L178/3600*1000</f>
        <v>1194.5420553352546</v>
      </c>
      <c r="N178" s="6">
        <f>IF(J178&gt;=0,1,-1)</f>
        <v>-1</v>
      </c>
      <c r="O178" s="10"/>
      <c r="P178" s="3">
        <f>D178/$B$9</f>
        <v>30.092592592592592</v>
      </c>
      <c r="Q178" s="3">
        <f>I178*$B$9</f>
        <v>-1881.6716235499973</v>
      </c>
      <c r="R178">
        <f t="shared" si="18"/>
        <v>63.194444444444443</v>
      </c>
      <c r="S178">
        <f>Q178/$Q$4*1/($Q$5^N178)</f>
        <v>-761.62899048452266</v>
      </c>
      <c r="U178" s="3">
        <f>R178*$V$5</f>
        <v>273.63194444444446</v>
      </c>
      <c r="V178" s="3">
        <f>S178/$V$4</f>
        <v>-175.89584075855026</v>
      </c>
      <c r="W178" s="3">
        <f t="shared" si="19"/>
        <v>-48130.720926452472</v>
      </c>
      <c r="X178" s="3">
        <f t="shared" si="20"/>
        <v>-45724.184880129847</v>
      </c>
      <c r="Y178">
        <f t="shared" si="21"/>
        <v>570</v>
      </c>
      <c r="Z178">
        <f t="shared" si="22"/>
        <v>-80.217868210754119</v>
      </c>
      <c r="AA178">
        <f t="shared" si="23"/>
        <v>1762.9526748807896</v>
      </c>
    </row>
    <row r="179" spans="1:27" x14ac:dyDescent="0.3">
      <c r="A179">
        <v>167</v>
      </c>
      <c r="B179">
        <v>60</v>
      </c>
      <c r="C179">
        <v>-15</v>
      </c>
      <c r="D179" s="3">
        <f t="shared" si="16"/>
        <v>16.666666666666668</v>
      </c>
      <c r="E179">
        <f>$B$4*(D180-D179)/(A180-A179)</f>
        <v>-1666.6666666666692</v>
      </c>
      <c r="F179">
        <f>$B$4*$B$8*SIN(ATAN(C179/100))</f>
        <v>-1746.26381189484</v>
      </c>
      <c r="G179" s="3">
        <f>0.5*$B$5*$B$7*D179^2</f>
        <v>136.66666666666669</v>
      </c>
      <c r="H179" s="3">
        <f>$B$4*$B$8*$B$6*COS(ATAN(C179/100))</f>
        <v>116.41758745965598</v>
      </c>
      <c r="I179" s="3">
        <f t="shared" si="17"/>
        <v>-3159.8462244351872</v>
      </c>
      <c r="J179" s="3">
        <f>I179*D179/1000</f>
        <v>-52.664103740586455</v>
      </c>
      <c r="K179" s="3">
        <f>ABS(J179)</f>
        <v>52.664103740586455</v>
      </c>
      <c r="L179" s="3">
        <f>L178+AVERAGE(J178:J179)/(A179-A178)</f>
        <v>4245.7071585563572</v>
      </c>
      <c r="M179" s="3">
        <f>L179/3600*1000</f>
        <v>1179.3630995989881</v>
      </c>
      <c r="N179" s="6">
        <f>IF(J179&gt;=0,1,-1)</f>
        <v>-1</v>
      </c>
      <c r="O179" s="10"/>
      <c r="P179" s="3">
        <f>D179/$B$9</f>
        <v>27.777777777777782</v>
      </c>
      <c r="Q179" s="3">
        <f>I179*$B$9</f>
        <v>-1895.9077346611123</v>
      </c>
      <c r="R179">
        <f t="shared" si="18"/>
        <v>58.333333333333343</v>
      </c>
      <c r="S179">
        <f>Q179/$Q$4*1/($Q$5^N179)</f>
        <v>-767.39122593425975</v>
      </c>
      <c r="U179" s="3">
        <f>R179*$V$5</f>
        <v>252.58333333333337</v>
      </c>
      <c r="V179" s="3">
        <f>S179/$V$4</f>
        <v>-177.22661107026784</v>
      </c>
      <c r="W179" s="3">
        <f t="shared" si="19"/>
        <v>-44764.48817949849</v>
      </c>
      <c r="X179" s="3">
        <f t="shared" si="20"/>
        <v>-42526.263770523568</v>
      </c>
      <c r="Y179">
        <f t="shared" si="21"/>
        <v>570</v>
      </c>
      <c r="Z179">
        <f t="shared" si="22"/>
        <v>-74.607480299164152</v>
      </c>
      <c r="AA179">
        <f t="shared" si="23"/>
        <v>1750.6956681237543</v>
      </c>
    </row>
    <row r="180" spans="1:27" x14ac:dyDescent="0.3">
      <c r="A180">
        <v>168</v>
      </c>
      <c r="B180">
        <v>55</v>
      </c>
      <c r="C180">
        <v>-15</v>
      </c>
      <c r="D180" s="3">
        <f t="shared" si="16"/>
        <v>15.277777777777777</v>
      </c>
      <c r="E180">
        <f>$B$4*(D181-D180)/(A181-A180)</f>
        <v>-1666.6666666666649</v>
      </c>
      <c r="F180">
        <f>$B$4*$B$8*SIN(ATAN(C180/100))</f>
        <v>-1746.26381189484</v>
      </c>
      <c r="G180" s="3">
        <f>0.5*$B$5*$B$7*D180^2</f>
        <v>114.83796296296293</v>
      </c>
      <c r="H180" s="3">
        <f>$B$4*$B$8*$B$6*COS(ATAN(C180/100))</f>
        <v>116.41758745965598</v>
      </c>
      <c r="I180" s="3">
        <f t="shared" si="17"/>
        <v>-3181.6749281388861</v>
      </c>
      <c r="J180" s="3">
        <f>I180*D180/1000</f>
        <v>-48.608922513232983</v>
      </c>
      <c r="K180" s="3">
        <f>ABS(J180)</f>
        <v>48.608922513232983</v>
      </c>
      <c r="L180" s="3">
        <f>L179+AVERAGE(J179:J180)/(A180-A179)</f>
        <v>4195.0706454294477</v>
      </c>
      <c r="M180" s="3">
        <f>L180/3600*1000</f>
        <v>1165.2974015081797</v>
      </c>
      <c r="N180" s="6">
        <f>IF(J180&gt;=0,1,-1)</f>
        <v>-1</v>
      </c>
      <c r="O180" s="10"/>
      <c r="P180" s="3">
        <f>D180/$B$9</f>
        <v>25.462962962962962</v>
      </c>
      <c r="Q180" s="3">
        <f>I180*$B$9</f>
        <v>-1909.0049568833315</v>
      </c>
      <c r="R180">
        <f t="shared" si="18"/>
        <v>53.472222222222221</v>
      </c>
      <c r="S180">
        <f>Q180/$Q$4*1/($Q$5^N180)</f>
        <v>-772.69248254801505</v>
      </c>
      <c r="U180" s="3">
        <f>R180*$V$5</f>
        <v>231.53472222222223</v>
      </c>
      <c r="V180" s="3">
        <f>S180/$V$4</f>
        <v>-178.45091975704736</v>
      </c>
      <c r="W180" s="3">
        <f t="shared" si="19"/>
        <v>-41317.584136248028</v>
      </c>
      <c r="X180" s="3">
        <f t="shared" si="20"/>
        <v>-39251.704929435626</v>
      </c>
      <c r="Y180">
        <f t="shared" si="21"/>
        <v>570</v>
      </c>
      <c r="Z180">
        <f t="shared" si="22"/>
        <v>-68.86264022708005</v>
      </c>
      <c r="AA180">
        <f t="shared" si="23"/>
        <v>1739.3376169154267</v>
      </c>
    </row>
    <row r="181" spans="1:27" x14ac:dyDescent="0.3">
      <c r="A181">
        <v>169</v>
      </c>
      <c r="B181">
        <v>50</v>
      </c>
      <c r="C181">
        <v>-15</v>
      </c>
      <c r="D181" s="3">
        <f t="shared" si="16"/>
        <v>13.888888888888889</v>
      </c>
      <c r="E181">
        <f>$B$4*(D182-D181)/(A182-A181)</f>
        <v>-1666.6666666666672</v>
      </c>
      <c r="F181">
        <f>$B$4*$B$8*SIN(ATAN(C181/100))</f>
        <v>-1746.26381189484</v>
      </c>
      <c r="G181" s="3">
        <f>0.5*$B$5*$B$7*D181^2</f>
        <v>94.907407407407405</v>
      </c>
      <c r="H181" s="3">
        <f>$B$4*$B$8*$B$6*COS(ATAN(C181/100))</f>
        <v>116.41758745965598</v>
      </c>
      <c r="I181" s="3">
        <f t="shared" si="17"/>
        <v>-3201.605483694444</v>
      </c>
      <c r="J181" s="3">
        <f>I181*D181/1000</f>
        <v>-44.466742829089505</v>
      </c>
      <c r="K181" s="3">
        <f>ABS(J181)</f>
        <v>44.466742829089505</v>
      </c>
      <c r="L181" s="3">
        <f>L180+AVERAGE(J180:J181)/(A181-A180)</f>
        <v>4148.5328127582861</v>
      </c>
      <c r="M181" s="3">
        <f>L181/3600*1000</f>
        <v>1152.3702257661905</v>
      </c>
      <c r="N181" s="6">
        <f>IF(J181&gt;=0,1,-1)</f>
        <v>-1</v>
      </c>
      <c r="O181" s="10"/>
      <c r="P181" s="3">
        <f>D181/$B$9</f>
        <v>23.148148148148149</v>
      </c>
      <c r="Q181" s="3">
        <f>I181*$B$9</f>
        <v>-1920.9632902166663</v>
      </c>
      <c r="R181">
        <f t="shared" si="18"/>
        <v>48.611111111111114</v>
      </c>
      <c r="S181">
        <f>Q181/$Q$4*1/($Q$5^N181)</f>
        <v>-777.53276032579345</v>
      </c>
      <c r="U181" s="3">
        <f>R181*$V$5</f>
        <v>210.48611111111111</v>
      </c>
      <c r="V181" s="3">
        <f>S181/$V$4</f>
        <v>-179.56876681888994</v>
      </c>
      <c r="W181" s="3">
        <f t="shared" si="19"/>
        <v>-37796.731404726073</v>
      </c>
      <c r="X181" s="3">
        <f t="shared" si="20"/>
        <v>-35906.894834489773</v>
      </c>
      <c r="Y181">
        <f t="shared" si="21"/>
        <v>570</v>
      </c>
      <c r="Z181">
        <f t="shared" si="22"/>
        <v>-62.994552341210131</v>
      </c>
      <c r="AA181">
        <f t="shared" si="23"/>
        <v>1728.8989225037703</v>
      </c>
    </row>
    <row r="182" spans="1:27" x14ac:dyDescent="0.3">
      <c r="A182">
        <v>170</v>
      </c>
      <c r="B182">
        <v>45</v>
      </c>
      <c r="C182">
        <v>-15</v>
      </c>
      <c r="D182" s="3">
        <f t="shared" si="16"/>
        <v>12.5</v>
      </c>
      <c r="E182">
        <f>$B$4*(D183-D182)/(A183-A182)</f>
        <v>-1666.6666666666672</v>
      </c>
      <c r="F182">
        <f>$B$4*$B$8*SIN(ATAN(C182/100))</f>
        <v>-1746.26381189484</v>
      </c>
      <c r="G182" s="3">
        <f>0.5*$B$5*$B$7*D182^2</f>
        <v>76.874999999999986</v>
      </c>
      <c r="H182" s="3">
        <f>$B$4*$B$8*$B$6*COS(ATAN(C182/100))</f>
        <v>116.41758745965598</v>
      </c>
      <c r="I182" s="3">
        <f t="shared" si="17"/>
        <v>-3219.6378911018514</v>
      </c>
      <c r="J182" s="3">
        <f>I182*D182/1000</f>
        <v>-40.245473638773149</v>
      </c>
      <c r="K182" s="3">
        <f>ABS(J182)</f>
        <v>40.245473638773149</v>
      </c>
      <c r="L182" s="3">
        <f>L181+AVERAGE(J181:J182)/(A182-A181)</f>
        <v>4106.176704524355</v>
      </c>
      <c r="M182" s="3">
        <f>L182/3600*1000</f>
        <v>1140.6046401456542</v>
      </c>
      <c r="N182" s="6">
        <f>IF(J182&gt;=0,1,-1)</f>
        <v>-1</v>
      </c>
      <c r="O182" s="10"/>
      <c r="P182" s="3">
        <f>D182/$B$9</f>
        <v>20.833333333333336</v>
      </c>
      <c r="Q182" s="3">
        <f>I182*$B$9</f>
        <v>-1931.7827346611107</v>
      </c>
      <c r="R182">
        <f t="shared" si="18"/>
        <v>43.750000000000007</v>
      </c>
      <c r="S182">
        <f>Q182/$Q$4*1/($Q$5^N182)</f>
        <v>-781.91205926759244</v>
      </c>
      <c r="U182" s="3">
        <f>R182*$V$5</f>
        <v>189.43750000000003</v>
      </c>
      <c r="V182" s="3">
        <f>S182/$V$4</f>
        <v>-180.58015225579501</v>
      </c>
      <c r="W182" s="3">
        <f t="shared" si="19"/>
        <v>-34208.652592957173</v>
      </c>
      <c r="X182" s="3">
        <f t="shared" si="20"/>
        <v>-32498.219963309315</v>
      </c>
      <c r="Y182">
        <f t="shared" si="21"/>
        <v>570</v>
      </c>
      <c r="Z182">
        <f t="shared" si="22"/>
        <v>-57.014420988261953</v>
      </c>
      <c r="AA182">
        <f t="shared" si="23"/>
        <v>1719.3982121151871</v>
      </c>
    </row>
    <row r="183" spans="1:27" x14ac:dyDescent="0.3">
      <c r="A183">
        <v>171</v>
      </c>
      <c r="B183">
        <v>40</v>
      </c>
      <c r="C183">
        <v>-15</v>
      </c>
      <c r="D183" s="3">
        <f t="shared" si="16"/>
        <v>11.111111111111111</v>
      </c>
      <c r="E183">
        <f>$B$4*(D184-D183)/(A184-A183)</f>
        <v>-1666.6666666666672</v>
      </c>
      <c r="F183">
        <f>$B$4*$B$8*SIN(ATAN(C183/100))</f>
        <v>-1746.26381189484</v>
      </c>
      <c r="G183" s="3">
        <f>0.5*$B$5*$B$7*D183^2</f>
        <v>60.740740740740733</v>
      </c>
      <c r="H183" s="3">
        <f>$B$4*$B$8*$B$6*COS(ATAN(C183/100))</f>
        <v>116.41758745965598</v>
      </c>
      <c r="I183" s="3">
        <f t="shared" si="17"/>
        <v>-3235.7721503611106</v>
      </c>
      <c r="J183" s="3">
        <f>I183*D183/1000</f>
        <v>-35.953023892901228</v>
      </c>
      <c r="K183" s="3">
        <f>ABS(J183)</f>
        <v>35.953023892901228</v>
      </c>
      <c r="L183" s="3">
        <f>L182+AVERAGE(J182:J183)/(A183-A182)</f>
        <v>4068.0774557585178</v>
      </c>
      <c r="M183" s="3">
        <f>L183/3600*1000</f>
        <v>1130.0215154884772</v>
      </c>
      <c r="N183" s="6">
        <f>IF(J183&gt;=0,1,-1)</f>
        <v>-1</v>
      </c>
      <c r="O183" s="10"/>
      <c r="P183" s="3">
        <f>D183/$B$9</f>
        <v>18.518518518518519</v>
      </c>
      <c r="Q183" s="3">
        <f>I183*$B$9</f>
        <v>-1941.4632902166663</v>
      </c>
      <c r="R183">
        <f t="shared" si="18"/>
        <v>38.888888888888893</v>
      </c>
      <c r="S183">
        <f>Q183/$Q$4*1/($Q$5^N183)</f>
        <v>-785.83037937341248</v>
      </c>
      <c r="U183" s="3">
        <f>R183*$V$5</f>
        <v>168.38888888888891</v>
      </c>
      <c r="V183" s="3">
        <f>S183/$V$4</f>
        <v>-181.48507606776269</v>
      </c>
      <c r="W183" s="3">
        <f t="shared" si="19"/>
        <v>-30560.070308966046</v>
      </c>
      <c r="X183" s="3">
        <f t="shared" si="20"/>
        <v>-29032.066793517744</v>
      </c>
      <c r="Y183">
        <f t="shared" si="21"/>
        <v>570</v>
      </c>
      <c r="Z183">
        <f t="shared" si="22"/>
        <v>-50.933450514943409</v>
      </c>
      <c r="AA183">
        <f t="shared" si="23"/>
        <v>1710.8523389545167</v>
      </c>
    </row>
    <row r="184" spans="1:27" x14ac:dyDescent="0.3">
      <c r="A184">
        <v>172</v>
      </c>
      <c r="B184">
        <v>35</v>
      </c>
      <c r="C184">
        <v>-15</v>
      </c>
      <c r="D184" s="3">
        <f t="shared" si="16"/>
        <v>9.7222222222222214</v>
      </c>
      <c r="E184">
        <f>$B$4*(D185-D184)/(A185-A184)</f>
        <v>-1666.6666666666649</v>
      </c>
      <c r="F184">
        <f>$B$4*$B$8*SIN(ATAN(C184/100))</f>
        <v>-1746.26381189484</v>
      </c>
      <c r="G184" s="3">
        <f>0.5*$B$5*$B$7*D184^2</f>
        <v>46.504629629629619</v>
      </c>
      <c r="H184" s="3">
        <f>$B$4*$B$8*$B$6*COS(ATAN(C184/100))</f>
        <v>116.41758745965598</v>
      </c>
      <c r="I184" s="3">
        <f t="shared" si="17"/>
        <v>-3250.0082614722196</v>
      </c>
      <c r="J184" s="3">
        <f>I184*D184/1000</f>
        <v>-31.597302542091018</v>
      </c>
      <c r="K184" s="3">
        <f>ABS(J184)</f>
        <v>31.597302542091018</v>
      </c>
      <c r="L184" s="3">
        <f>L183+AVERAGE(J183:J184)/(A184-A183)</f>
        <v>4034.3022925410219</v>
      </c>
      <c r="M184" s="3">
        <f>L184/3600*1000</f>
        <v>1120.6395257058396</v>
      </c>
      <c r="N184" s="6">
        <f>IF(J184&gt;=0,1,-1)</f>
        <v>-1</v>
      </c>
      <c r="O184" s="10"/>
      <c r="P184" s="3">
        <f>D184/$B$9</f>
        <v>16.203703703703702</v>
      </c>
      <c r="Q184" s="3">
        <f>I184*$B$9</f>
        <v>-1950.0049568833317</v>
      </c>
      <c r="R184">
        <f t="shared" si="18"/>
        <v>34.027777777777779</v>
      </c>
      <c r="S184">
        <f>Q184/$Q$4*1/($Q$5^N184)</f>
        <v>-789.28772064325324</v>
      </c>
      <c r="U184" s="3">
        <f>R184*$V$5</f>
        <v>147.34027777777777</v>
      </c>
      <c r="V184" s="3">
        <f>S184/$V$4</f>
        <v>-182.28353825479289</v>
      </c>
      <c r="W184" s="3">
        <f t="shared" si="19"/>
        <v>-26857.707160777365</v>
      </c>
      <c r="X184" s="3">
        <f t="shared" si="20"/>
        <v>-25514.821802738497</v>
      </c>
      <c r="Y184">
        <f t="shared" si="21"/>
        <v>570</v>
      </c>
      <c r="Z184">
        <f t="shared" si="22"/>
        <v>-44.762845267962277</v>
      </c>
      <c r="AA184">
        <f t="shared" si="23"/>
        <v>1703.2763822050367</v>
      </c>
    </row>
    <row r="185" spans="1:27" x14ac:dyDescent="0.3">
      <c r="A185">
        <v>173</v>
      </c>
      <c r="B185">
        <v>30</v>
      </c>
      <c r="C185">
        <v>-15</v>
      </c>
      <c r="D185" s="3">
        <f t="shared" si="16"/>
        <v>8.3333333333333339</v>
      </c>
      <c r="E185">
        <f>$B$4*(D186-D185)/(A186-A185)</f>
        <v>-1666.6666666666672</v>
      </c>
      <c r="F185">
        <f>$B$4*$B$8*SIN(ATAN(C185/100))</f>
        <v>-1746.26381189484</v>
      </c>
      <c r="G185" s="3">
        <f>0.5*$B$5*$B$7*D185^2</f>
        <v>34.166666666666671</v>
      </c>
      <c r="H185" s="3">
        <f>$B$4*$B$8*$B$6*COS(ATAN(C185/100))</f>
        <v>116.41758745965598</v>
      </c>
      <c r="I185" s="3">
        <f t="shared" si="17"/>
        <v>-3262.3462244351849</v>
      </c>
      <c r="J185" s="3">
        <f>I185*D185/1000</f>
        <v>-27.186218536959878</v>
      </c>
      <c r="K185" s="3">
        <f>ABS(J185)</f>
        <v>27.186218536959878</v>
      </c>
      <c r="L185" s="3">
        <f>L184+AVERAGE(J184:J185)/(A185-A184)</f>
        <v>4004.9105320014964</v>
      </c>
      <c r="M185" s="3">
        <f>L185/3600*1000</f>
        <v>1112.4751477781936</v>
      </c>
      <c r="N185" s="6">
        <f>IF(J185&gt;=0,1,-1)</f>
        <v>-1</v>
      </c>
      <c r="O185" s="10"/>
      <c r="P185" s="3">
        <f>D185/$B$9</f>
        <v>13.888888888888891</v>
      </c>
      <c r="Q185" s="3">
        <f>I185*$B$9</f>
        <v>-1957.4077346611109</v>
      </c>
      <c r="R185">
        <f t="shared" si="18"/>
        <v>29.166666666666671</v>
      </c>
      <c r="S185">
        <f>Q185/$Q$4*1/($Q$5^N185)</f>
        <v>-792.28408307711618</v>
      </c>
      <c r="U185" s="3">
        <f>R185*$V$5</f>
        <v>126.29166666666669</v>
      </c>
      <c r="V185" s="3">
        <f>S185/$V$4</f>
        <v>-182.97553881688594</v>
      </c>
      <c r="W185" s="3">
        <f t="shared" si="19"/>
        <v>-23108.285756415891</v>
      </c>
      <c r="X185" s="3">
        <f t="shared" si="20"/>
        <v>-21952.871468595098</v>
      </c>
      <c r="Y185">
        <f t="shared" si="21"/>
        <v>570</v>
      </c>
      <c r="Z185">
        <f t="shared" si="22"/>
        <v>-38.51380959402649</v>
      </c>
      <c r="AA185">
        <f t="shared" si="23"/>
        <v>1696.6836470284627</v>
      </c>
    </row>
    <row r="186" spans="1:27" x14ac:dyDescent="0.3">
      <c r="A186">
        <v>174</v>
      </c>
      <c r="B186">
        <v>25</v>
      </c>
      <c r="C186">
        <v>-15</v>
      </c>
      <c r="D186" s="3">
        <f t="shared" si="16"/>
        <v>6.9444444444444446</v>
      </c>
      <c r="E186">
        <f>$B$4*(D187-D186)/(A187-A186)</f>
        <v>-1666.6666666666672</v>
      </c>
      <c r="F186">
        <f>$B$4*$B$8*SIN(ATAN(C186/100))</f>
        <v>-1746.26381189484</v>
      </c>
      <c r="G186" s="3">
        <f>0.5*$B$5*$B$7*D186^2</f>
        <v>23.726851851851851</v>
      </c>
      <c r="H186" s="3">
        <f>$B$4*$B$8*$B$6*COS(ATAN(C186/100))</f>
        <v>116.41758745965598</v>
      </c>
      <c r="I186" s="3">
        <f t="shared" si="17"/>
        <v>-3272.7860392499997</v>
      </c>
      <c r="J186" s="3">
        <f>I186*D186/1000</f>
        <v>-22.727680828124999</v>
      </c>
      <c r="K186" s="3">
        <f>ABS(J186)</f>
        <v>22.727680828124999</v>
      </c>
      <c r="L186" s="3">
        <f>L185+AVERAGE(J185:J186)/(A186-A185)</f>
        <v>3979.953582318954</v>
      </c>
      <c r="M186" s="3">
        <f>L186/3600*1000</f>
        <v>1105.542661755265</v>
      </c>
      <c r="N186" s="6">
        <f>IF(J186&gt;=0,1,-1)</f>
        <v>-1</v>
      </c>
      <c r="O186" s="10"/>
      <c r="P186" s="3">
        <f>D186/$B$9</f>
        <v>11.574074074074074</v>
      </c>
      <c r="Q186" s="3">
        <f>I186*$B$9</f>
        <v>-1963.6716235499998</v>
      </c>
      <c r="R186">
        <f t="shared" si="18"/>
        <v>24.305555555555557</v>
      </c>
      <c r="S186">
        <f>Q186/$Q$4*1/($Q$5^N186)</f>
        <v>-794.81946667499983</v>
      </c>
      <c r="U186" s="3">
        <f>R186*$V$5</f>
        <v>105.24305555555556</v>
      </c>
      <c r="V186" s="3">
        <f>S186/$V$4</f>
        <v>-183.56107775404152</v>
      </c>
      <c r="W186" s="3">
        <f t="shared" si="19"/>
        <v>-19318.528703906246</v>
      </c>
      <c r="X186" s="3">
        <f t="shared" si="20"/>
        <v>-18352.602268710936</v>
      </c>
      <c r="Y186">
        <f t="shared" si="21"/>
        <v>570</v>
      </c>
      <c r="Z186">
        <f t="shared" si="22"/>
        <v>-32.19754783984375</v>
      </c>
      <c r="AA186">
        <f t="shared" si="23"/>
        <v>1691.085664564948</v>
      </c>
    </row>
    <row r="187" spans="1:27" x14ac:dyDescent="0.3">
      <c r="A187">
        <v>175</v>
      </c>
      <c r="B187">
        <v>20</v>
      </c>
      <c r="C187">
        <v>-15</v>
      </c>
      <c r="D187" s="3">
        <f t="shared" si="16"/>
        <v>5.5555555555555554</v>
      </c>
      <c r="E187">
        <f>$B$4*(D188-D187)/(A188-A187)</f>
        <v>-1666.6666666666661</v>
      </c>
      <c r="F187">
        <f>$B$4*$B$8*SIN(ATAN(C187/100))</f>
        <v>-1746.26381189484</v>
      </c>
      <c r="G187" s="3">
        <f>0.5*$B$5*$B$7*D187^2</f>
        <v>15.185185185185183</v>
      </c>
      <c r="H187" s="3">
        <f>$B$4*$B$8*$B$6*COS(ATAN(C187/100))</f>
        <v>116.41758745965598</v>
      </c>
      <c r="I187" s="3">
        <f t="shared" si="17"/>
        <v>-3281.3277059166649</v>
      </c>
      <c r="J187" s="3">
        <f>I187*D187/1000</f>
        <v>-18.229598366203692</v>
      </c>
      <c r="K187" s="3">
        <f>ABS(J187)</f>
        <v>18.229598366203692</v>
      </c>
      <c r="L187" s="3">
        <f>L186+AVERAGE(J186:J187)/(A187-A186)</f>
        <v>3959.4749427217898</v>
      </c>
      <c r="M187" s="3">
        <f>L187/3600*1000</f>
        <v>1099.8541507560526</v>
      </c>
      <c r="N187" s="6">
        <f>IF(J187&gt;=0,1,-1)</f>
        <v>-1</v>
      </c>
      <c r="O187" s="10"/>
      <c r="P187" s="3">
        <f>D187/$B$9</f>
        <v>9.2592592592592595</v>
      </c>
      <c r="Q187" s="3">
        <f>I187*$B$9</f>
        <v>-1968.7966235499989</v>
      </c>
      <c r="R187">
        <f t="shared" si="18"/>
        <v>19.444444444444446</v>
      </c>
      <c r="S187">
        <f>Q187/$Q$4*1/($Q$5^N187)</f>
        <v>-796.89387143690431</v>
      </c>
      <c r="U187" s="3">
        <f>R187*$V$5</f>
        <v>84.194444444444457</v>
      </c>
      <c r="V187" s="3">
        <f>S187/$V$4</f>
        <v>-184.04015506625964</v>
      </c>
      <c r="W187" s="3">
        <f t="shared" si="19"/>
        <v>-15495.15861127314</v>
      </c>
      <c r="X187" s="3">
        <f t="shared" si="20"/>
        <v>-14720.400680709485</v>
      </c>
      <c r="Y187">
        <f t="shared" si="21"/>
        <v>570</v>
      </c>
      <c r="Z187">
        <f t="shared" si="22"/>
        <v>-25.825264352121902</v>
      </c>
      <c r="AA187">
        <f t="shared" si="23"/>
        <v>1686.4921919330841</v>
      </c>
    </row>
    <row r="188" spans="1:27" x14ac:dyDescent="0.3">
      <c r="A188">
        <v>176</v>
      </c>
      <c r="B188">
        <v>15</v>
      </c>
      <c r="C188">
        <v>-15</v>
      </c>
      <c r="D188" s="3">
        <f t="shared" si="16"/>
        <v>4.166666666666667</v>
      </c>
      <c r="E188">
        <f>$B$4*(D189-D188)/(A189-A188)</f>
        <v>-1666.6666666666672</v>
      </c>
      <c r="F188">
        <f>$B$4*$B$8*SIN(ATAN(C188/100))</f>
        <v>-1746.26381189484</v>
      </c>
      <c r="G188" s="3">
        <f>0.5*$B$5*$B$7*D188^2</f>
        <v>8.5416666666666679</v>
      </c>
      <c r="H188" s="3">
        <f>$B$4*$B$8*$B$6*COS(ATAN(C188/100))</f>
        <v>116.41758745965598</v>
      </c>
      <c r="I188" s="3">
        <f t="shared" si="17"/>
        <v>-3287.9712244351849</v>
      </c>
      <c r="J188" s="3">
        <f>I188*D188/1000</f>
        <v>-13.699880101813271</v>
      </c>
      <c r="K188" s="3">
        <f>ABS(J188)</f>
        <v>13.699880101813271</v>
      </c>
      <c r="L188" s="3">
        <f>L187+AVERAGE(J187:J188)/(A188-A187)</f>
        <v>3943.5102034877814</v>
      </c>
      <c r="M188" s="3">
        <f>L188/3600*1000</f>
        <v>1095.4195009688281</v>
      </c>
      <c r="N188" s="6">
        <f>IF(J188&gt;=0,1,-1)</f>
        <v>-1</v>
      </c>
      <c r="O188" s="10"/>
      <c r="P188" s="3">
        <f>D188/$B$9</f>
        <v>6.9444444444444455</v>
      </c>
      <c r="Q188" s="3">
        <f>I188*$B$9</f>
        <v>-1972.7827346611109</v>
      </c>
      <c r="R188">
        <f t="shared" si="18"/>
        <v>14.583333333333336</v>
      </c>
      <c r="S188">
        <f>Q188/$Q$4*1/($Q$5^N188)</f>
        <v>-798.50729736283063</v>
      </c>
      <c r="U188" s="3">
        <f>R188*$V$5</f>
        <v>63.145833333333343</v>
      </c>
      <c r="V188" s="3">
        <f>S188/$V$4</f>
        <v>-184.41277075354057</v>
      </c>
      <c r="W188" s="3">
        <f t="shared" si="19"/>
        <v>-11644.898086541283</v>
      </c>
      <c r="X188" s="3">
        <f t="shared" si="20"/>
        <v>-11062.653182214219</v>
      </c>
      <c r="Y188">
        <f t="shared" si="21"/>
        <v>570</v>
      </c>
      <c r="Z188">
        <f t="shared" si="22"/>
        <v>-19.408163477568806</v>
      </c>
      <c r="AA188">
        <f t="shared" si="23"/>
        <v>1682.9112122299002</v>
      </c>
    </row>
    <row r="189" spans="1:27" x14ac:dyDescent="0.3">
      <c r="A189">
        <v>177</v>
      </c>
      <c r="B189">
        <v>10</v>
      </c>
      <c r="C189">
        <v>-15</v>
      </c>
      <c r="D189" s="3">
        <f t="shared" si="16"/>
        <v>2.7777777777777777</v>
      </c>
      <c r="E189">
        <f>$B$4*(D190-D189)/(A190-A189)</f>
        <v>-1666.6666666666665</v>
      </c>
      <c r="F189">
        <f>$B$4*$B$8*SIN(ATAN(C189/100))</f>
        <v>-1746.26381189484</v>
      </c>
      <c r="G189" s="3">
        <f>0.5*$B$5*$B$7*D189^2</f>
        <v>3.7962962962962958</v>
      </c>
      <c r="H189" s="3">
        <f>$B$4*$B$8*$B$6*COS(ATAN(C189/100))</f>
        <v>116.41758745965598</v>
      </c>
      <c r="I189" s="3">
        <f t="shared" si="17"/>
        <v>-3292.7165948055549</v>
      </c>
      <c r="J189" s="3">
        <f>I189*D189/1000</f>
        <v>-9.1464349855709859</v>
      </c>
      <c r="K189" s="3">
        <f>ABS(J189)</f>
        <v>9.1464349855709859</v>
      </c>
      <c r="L189" s="3">
        <f>L188+AVERAGE(J188:J189)/(A189-A188)</f>
        <v>3932.0870459440894</v>
      </c>
      <c r="M189" s="3">
        <f>L189/3600*1000</f>
        <v>1092.246401651136</v>
      </c>
      <c r="N189" s="6">
        <f>IF(J189&gt;=0,1,-1)</f>
        <v>-1</v>
      </c>
      <c r="O189" s="10"/>
      <c r="P189" s="3">
        <f>D189/$B$9</f>
        <v>4.6296296296296298</v>
      </c>
      <c r="Q189" s="3">
        <f>I189*$B$9</f>
        <v>-1975.6299568833329</v>
      </c>
      <c r="R189">
        <f t="shared" si="18"/>
        <v>9.7222222222222232</v>
      </c>
      <c r="S189">
        <f>Q189/$Q$4*1/($Q$5^N189)</f>
        <v>-799.65974445277755</v>
      </c>
      <c r="U189" s="3">
        <f>R189*$V$5</f>
        <v>42.097222222222229</v>
      </c>
      <c r="V189" s="3">
        <f>S189/$V$4</f>
        <v>-184.67892481588396</v>
      </c>
      <c r="W189" s="3">
        <f t="shared" si="19"/>
        <v>-7774.4697377353386</v>
      </c>
      <c r="X189" s="3">
        <f t="shared" si="20"/>
        <v>-7385.7462508485723</v>
      </c>
      <c r="Y189">
        <f t="shared" si="21"/>
        <v>570</v>
      </c>
      <c r="Z189">
        <f t="shared" si="22"/>
        <v>-12.957449562892233</v>
      </c>
      <c r="AA189">
        <f t="shared" si="23"/>
        <v>1680.3489345308637</v>
      </c>
    </row>
    <row r="190" spans="1:27" x14ac:dyDescent="0.3">
      <c r="A190">
        <v>178</v>
      </c>
      <c r="B190">
        <v>5</v>
      </c>
      <c r="C190">
        <v>-15</v>
      </c>
      <c r="D190" s="3">
        <f t="shared" si="16"/>
        <v>1.3888888888888888</v>
      </c>
      <c r="E190">
        <f>$B$4*(D191-D190)/(A191-A190)</f>
        <v>-1666.6666666666665</v>
      </c>
      <c r="F190">
        <f>$B$4*$B$8*SIN(ATAN(C190/100))</f>
        <v>-1746.26381189484</v>
      </c>
      <c r="G190" s="3">
        <f>0.5*$B$5*$B$7*D190^2</f>
        <v>0.94907407407407396</v>
      </c>
      <c r="H190" s="3">
        <f>$B$4*$B$8*$B$6*COS(ATAN(C190/100))</f>
        <v>116.41758745965598</v>
      </c>
      <c r="I190" s="3">
        <f t="shared" si="17"/>
        <v>-3295.5638170277771</v>
      </c>
      <c r="J190" s="3">
        <f>I190*D190/1000</f>
        <v>-4.5771719680941354</v>
      </c>
      <c r="K190" s="3">
        <f>ABS(J190)</f>
        <v>4.5771719680941354</v>
      </c>
      <c r="L190" s="3">
        <f>L189+AVERAGE(J189:J190)/(A190-A189)</f>
        <v>3925.225242467257</v>
      </c>
      <c r="M190" s="3">
        <f>L190/3600*1000</f>
        <v>1090.3403451297936</v>
      </c>
      <c r="N190" s="6">
        <f>IF(J190&gt;=0,1,-1)</f>
        <v>-1</v>
      </c>
      <c r="O190" s="10"/>
      <c r="P190" s="3">
        <f>D190/$B$9</f>
        <v>2.3148148148148149</v>
      </c>
      <c r="Q190" s="3">
        <f>I190*$B$9</f>
        <v>-1977.3382902166661</v>
      </c>
      <c r="R190">
        <f t="shared" si="18"/>
        <v>4.8611111111111116</v>
      </c>
      <c r="S190">
        <f>Q190/$Q$4*1/($Q$5^N190)</f>
        <v>-800.35121270674574</v>
      </c>
      <c r="U190" s="3">
        <f>R190*$V$5</f>
        <v>21.048611111111114</v>
      </c>
      <c r="V190" s="3">
        <f>S190/$V$4</f>
        <v>-184.83861725329001</v>
      </c>
      <c r="W190" s="3">
        <f t="shared" si="19"/>
        <v>-3890.5961728800148</v>
      </c>
      <c r="X190" s="3">
        <f t="shared" si="20"/>
        <v>-3696.0663642360141</v>
      </c>
      <c r="Y190">
        <f t="shared" si="21"/>
        <v>570</v>
      </c>
      <c r="Z190">
        <f t="shared" si="22"/>
        <v>-6.4843269548000251</v>
      </c>
      <c r="AA190">
        <f t="shared" si="23"/>
        <v>1678.8097938898798</v>
      </c>
    </row>
    <row r="191" spans="1:27" x14ac:dyDescent="0.3">
      <c r="A191">
        <v>179</v>
      </c>
      <c r="B191">
        <v>0</v>
      </c>
      <c r="C191">
        <v>-15</v>
      </c>
      <c r="D191" s="3">
        <f t="shared" si="16"/>
        <v>0</v>
      </c>
      <c r="E191">
        <f>$B$4*(D192-D191)/(A192-A191)</f>
        <v>0</v>
      </c>
      <c r="F191">
        <f>$B$4*$B$8*SIN(ATAN(C191/100))</f>
        <v>-1746.26381189484</v>
      </c>
      <c r="G191" s="3">
        <f>0.5*$B$5*$B$7*D191^2</f>
        <v>0</v>
      </c>
      <c r="H191" s="3">
        <f>$B$4*$B$8*$B$6*COS(ATAN(C191/100))</f>
        <v>116.41758745965598</v>
      </c>
      <c r="I191" s="3">
        <f t="shared" si="17"/>
        <v>-1629.846224435184</v>
      </c>
      <c r="J191" s="3">
        <f>I191*D191/1000</f>
        <v>0</v>
      </c>
      <c r="K191" s="3">
        <f>ABS(J191)</f>
        <v>0</v>
      </c>
      <c r="L191" s="3">
        <f>L190+AVERAGE(J190:J191)/(A191-A190)</f>
        <v>3922.9366564832098</v>
      </c>
      <c r="M191" s="3">
        <f>L191/3600*1000</f>
        <v>1089.7046268008917</v>
      </c>
      <c r="N191" s="6">
        <f>IF(J191&gt;=0,1,-1)</f>
        <v>1</v>
      </c>
      <c r="O191" s="10"/>
      <c r="P191" s="3">
        <f>D191/$B$9</f>
        <v>0</v>
      </c>
      <c r="Q191" s="3">
        <f>I191*$B$9</f>
        <v>-977.90773466111034</v>
      </c>
      <c r="R191">
        <f t="shared" si="18"/>
        <v>0</v>
      </c>
      <c r="S191">
        <f>Q191/$Q$4*1/($Q$5^N191)</f>
        <v>-547.84747039838112</v>
      </c>
      <c r="U191" s="3">
        <f>R191*$V$5</f>
        <v>0</v>
      </c>
      <c r="V191" s="3">
        <f>S191/$V$4</f>
        <v>-126.52366521902566</v>
      </c>
      <c r="W191" s="3">
        <f t="shared" si="19"/>
        <v>0</v>
      </c>
      <c r="X191" s="3">
        <f t="shared" si="20"/>
        <v>0</v>
      </c>
      <c r="Y191">
        <f t="shared" si="21"/>
        <v>570</v>
      </c>
      <c r="Z191">
        <f t="shared" si="22"/>
        <v>0</v>
      </c>
      <c r="AA191">
        <f t="shared" si="23"/>
        <v>1678.2964513392915</v>
      </c>
    </row>
    <row r="192" spans="1:27" x14ac:dyDescent="0.3">
      <c r="A192">
        <v>180</v>
      </c>
      <c r="B192">
        <v>0</v>
      </c>
      <c r="C192">
        <v>-15</v>
      </c>
      <c r="D192" s="3">
        <f t="shared" si="16"/>
        <v>0</v>
      </c>
      <c r="E192">
        <f>$B$4*(D193-D192)/(A193-A192)</f>
        <v>0</v>
      </c>
      <c r="F192">
        <f>$B$4*$B$8*SIN(ATAN(C192/100))</f>
        <v>-1746.26381189484</v>
      </c>
      <c r="G192" s="3">
        <f>0.5*$B$5*$B$7*D192^2</f>
        <v>0</v>
      </c>
      <c r="H192" s="3">
        <f>$B$4*$B$8*$B$6*COS(ATAN(C192/100))</f>
        <v>116.41758745965598</v>
      </c>
      <c r="I192" s="3">
        <f t="shared" si="17"/>
        <v>-1629.846224435184</v>
      </c>
      <c r="J192" s="3">
        <f>I192*D192/1000</f>
        <v>0</v>
      </c>
      <c r="K192" s="3">
        <f>ABS(J192)</f>
        <v>0</v>
      </c>
      <c r="L192" s="3">
        <f>L191+AVERAGE(J191:J192)/(A192-A191)</f>
        <v>3922.9366564832098</v>
      </c>
      <c r="M192" s="3">
        <f>L192/3600*1000</f>
        <v>1089.7046268008917</v>
      </c>
      <c r="N192" s="6">
        <f>IF(J192&gt;=0,1,-1)</f>
        <v>1</v>
      </c>
      <c r="O192" s="10"/>
      <c r="P192" s="3">
        <f>D192/$B$9</f>
        <v>0</v>
      </c>
      <c r="Q192" s="3">
        <f>I192*$B$9</f>
        <v>-977.90773466111034</v>
      </c>
      <c r="R192">
        <f t="shared" si="18"/>
        <v>0</v>
      </c>
      <c r="S192">
        <f>Q192/$Q$4*1/($Q$5^N192)</f>
        <v>-547.84747039838112</v>
      </c>
      <c r="U192" s="3">
        <f>R192*$V$5</f>
        <v>0</v>
      </c>
      <c r="V192" s="3">
        <f>S192/$V$4</f>
        <v>-126.52366521902566</v>
      </c>
      <c r="W192" s="3">
        <f t="shared" si="19"/>
        <v>0</v>
      </c>
      <c r="X192" s="3">
        <f t="shared" si="20"/>
        <v>0</v>
      </c>
      <c r="Y192">
        <f t="shared" si="21"/>
        <v>570</v>
      </c>
      <c r="Z192">
        <f t="shared" si="22"/>
        <v>0</v>
      </c>
      <c r="AA192">
        <f t="shared" si="23"/>
        <v>1678.2964513392915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Damay</dc:creator>
  <cp:lastModifiedBy>Nicolas Damay</cp:lastModifiedBy>
  <dcterms:created xsi:type="dcterms:W3CDTF">2021-10-08T15:09:57Z</dcterms:created>
  <dcterms:modified xsi:type="dcterms:W3CDTF">2023-11-27T10:07:42Z</dcterms:modified>
</cp:coreProperties>
</file>